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7815" activeTab="0"/>
  </bookViews>
  <sheets>
    <sheet name="РОЛИКИ" sheetId="1" r:id="rId1"/>
    <sheet name="ЗАЩИТА" sheetId="2" r:id="rId2"/>
    <sheet name="САМОКАТЫ" sheetId="3" r:id="rId3"/>
    <sheet name="СКЕЙТЫ" sheetId="4" r:id="rId4"/>
    <sheet name="ВЕЛОСИПЕДЫ" sheetId="5" r:id="rId5"/>
    <sheet name="ШЛЕМА" sheetId="6" r:id="rId6"/>
  </sheets>
  <definedNames/>
  <calcPr fullCalcOnLoad="1" refMode="R1C1"/>
</workbook>
</file>

<file path=xl/sharedStrings.xml><?xml version="1.0" encoding="utf-8"?>
<sst xmlns="http://schemas.openxmlformats.org/spreadsheetml/2006/main" count="660" uniqueCount="301">
  <si>
    <t>Название</t>
  </si>
  <si>
    <t>Фото</t>
  </si>
  <si>
    <t>Описание</t>
  </si>
  <si>
    <t>Цвет</t>
  </si>
  <si>
    <t>Размер</t>
  </si>
  <si>
    <t>КРАСНЫЙ СИНИЙ РОЗОВЫЙ</t>
  </si>
  <si>
    <t>КРАСНЫЙ СИНИЙ</t>
  </si>
  <si>
    <t>ЗЕЛЕНЫЙ РОЗОВЫЙ ОРАНЖЕВЫЙ</t>
  </si>
  <si>
    <t>СИНИЙ ГОЛУБОЙ РОЗОВЫЙ</t>
  </si>
  <si>
    <t>КРАСНЫЙ РОЗОВЫЙ ОРАНЖЕВЫЙ</t>
  </si>
  <si>
    <t>СИНИЙ РОЗОВЫЙ</t>
  </si>
  <si>
    <t>ОРАНЖЕВЫЙ СИНИЙ</t>
  </si>
  <si>
    <t>ROLLER STAR</t>
  </si>
  <si>
    <t>M</t>
  </si>
  <si>
    <t>КРАСНЫЙ РОЗОВЫЙ СИНИЙ ЧЕРНЫЙ</t>
  </si>
  <si>
    <t>GENIUS pro</t>
  </si>
  <si>
    <t>КРАСНЫЙ ГОЛУБОЙ ЖЕЛТЫЙ</t>
  </si>
  <si>
    <t>BATTERFLY</t>
  </si>
  <si>
    <t>S</t>
  </si>
  <si>
    <t>РОЗОВЫЙ ГОЛУБОЙ ЧЕРНЫЙ</t>
  </si>
  <si>
    <t>COMFORT</t>
  </si>
  <si>
    <t>L</t>
  </si>
  <si>
    <t>ЧЕРНЫЙ СИНИЙ РОЗОВЫЙ</t>
  </si>
  <si>
    <t>CONTROL</t>
  </si>
  <si>
    <t>СЕРЫЙ СИНИЙ КРАСНЫЙ</t>
  </si>
  <si>
    <t>PLAZMA 100</t>
  </si>
  <si>
    <t>PLAZMA 200</t>
  </si>
  <si>
    <t>PLAZMA 300</t>
  </si>
  <si>
    <t>СЕРЫЙ КРАСНЫЙ СИНИЙ</t>
  </si>
  <si>
    <t>РОЗОВЫЙ СИНИЙ КРАСНЫЙ</t>
  </si>
  <si>
    <t>КРАСНЫЙ ГОЛУБОЙ СИНИЙ</t>
  </si>
  <si>
    <t>MY FIRST SCOOTER</t>
  </si>
  <si>
    <t>TT 110</t>
  </si>
  <si>
    <t>TT 125</t>
  </si>
  <si>
    <t>TT 145</t>
  </si>
  <si>
    <t>TT 210</t>
  </si>
  <si>
    <t>РОЗОВЫЙ КРАСНЫЙ</t>
  </si>
  <si>
    <t>Пластиковая рама        Подшибник-608Z                Колёса-PVC61*24</t>
  </si>
  <si>
    <t>Аллюминиевая рама        Подшибник-Abec5               Колёса-PU 60*24</t>
  </si>
  <si>
    <t>Заказ</t>
  </si>
  <si>
    <t xml:space="preserve">XS (27-30)                                                                          </t>
  </si>
  <si>
    <t xml:space="preserve">S (31-34) </t>
  </si>
  <si>
    <t xml:space="preserve">S(30-33)     </t>
  </si>
  <si>
    <t xml:space="preserve">XS(26-29)                                                                              </t>
  </si>
  <si>
    <t>M(34-37)</t>
  </si>
  <si>
    <t>Цвета в коробе</t>
  </si>
  <si>
    <t xml:space="preserve">M (35-38)  </t>
  </si>
  <si>
    <t xml:space="preserve">S (31-34)                                                                                                           </t>
  </si>
  <si>
    <t xml:space="preserve"> L (39-42)  </t>
  </si>
  <si>
    <t>Цена со скидкой</t>
  </si>
  <si>
    <t>Сумма со скидкой</t>
  </si>
  <si>
    <t>Аллюминиевая рама                      Подшибник-Abec5                    Колёса-PU 70*24</t>
  </si>
  <si>
    <r>
      <t xml:space="preserve">Набор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</t>
    </r>
    <r>
      <rPr>
        <b/>
        <i/>
        <sz val="14"/>
        <rFont val="Times New Roman"/>
        <family val="1"/>
      </rPr>
      <t xml:space="preserve">SKYRACER SET                                          </t>
    </r>
    <r>
      <rPr>
        <i/>
        <sz val="10"/>
        <rFont val="Times New Roman"/>
        <family val="1"/>
      </rPr>
      <t>(набор ролики, шлем, защита)</t>
    </r>
  </si>
  <si>
    <r>
      <t>Раздвижные роликовые коньки</t>
    </r>
    <r>
      <rPr>
        <i/>
        <sz val="14"/>
        <rFont val="Times New Roman"/>
        <family val="1"/>
      </rPr>
      <t xml:space="preserve">                                </t>
    </r>
    <r>
      <rPr>
        <b/>
        <i/>
        <sz val="14"/>
        <rFont val="Times New Roman"/>
        <family val="1"/>
      </rPr>
      <t>R-MISSION</t>
    </r>
  </si>
  <si>
    <r>
      <t>Раздвижные роликовые коньки</t>
    </r>
    <r>
      <rPr>
        <b/>
        <i/>
        <sz val="14"/>
        <rFont val="Times New Roman"/>
        <family val="1"/>
      </rPr>
      <t xml:space="preserve">                                                  GENIUS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</si>
  <si>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RX-3</t>
    </r>
  </si>
  <si>
    <r>
      <t xml:space="preserve">Раздвижные роликовые коньки   </t>
    </r>
    <r>
      <rPr>
        <b/>
        <i/>
        <sz val="14"/>
        <rFont val="Times New Roman"/>
        <family val="1"/>
      </rPr>
      <t xml:space="preserve">                                               FLAME</t>
    </r>
  </si>
  <si>
    <r>
      <t xml:space="preserve">Раздвижные роликовые коньки   </t>
    </r>
    <r>
      <rPr>
        <b/>
        <i/>
        <sz val="14"/>
        <rFont val="Times New Roman"/>
        <family val="1"/>
      </rPr>
      <t xml:space="preserve">                                               VOLTAGE</t>
    </r>
  </si>
  <si>
    <r>
      <t xml:space="preserve">Раздвижные роликовые коньки   </t>
    </r>
    <r>
      <rPr>
        <b/>
        <i/>
        <sz val="14"/>
        <rFont val="Times New Roman"/>
        <family val="1"/>
      </rPr>
      <t xml:space="preserve">                                               VOLTAGE pro</t>
    </r>
  </si>
  <si>
    <r>
      <t xml:space="preserve">Раздвижные роликовые коньки  </t>
    </r>
    <r>
      <rPr>
        <b/>
        <i/>
        <sz val="14"/>
        <rFont val="Times New Roman"/>
        <family val="1"/>
      </rPr>
      <t xml:space="preserve">                                                CENTERA</t>
    </r>
  </si>
  <si>
    <r>
      <t>Раздвижные роликовые коньки</t>
    </r>
    <r>
      <rPr>
        <b/>
        <i/>
        <sz val="14"/>
        <rFont val="Times New Roman"/>
        <family val="1"/>
      </rPr>
      <t xml:space="preserve">                                                  RANGER</t>
    </r>
  </si>
  <si>
    <r>
      <t xml:space="preserve">Раздвижные роликовые коньки   </t>
    </r>
    <r>
      <rPr>
        <b/>
        <i/>
        <sz val="14"/>
        <rFont val="Times New Roman"/>
        <family val="1"/>
      </rPr>
      <t xml:space="preserve">                                               COURSER</t>
    </r>
  </si>
  <si>
    <r>
      <t xml:space="preserve">Раздвижные роликовые коньки  </t>
    </r>
    <r>
      <rPr>
        <b/>
        <i/>
        <sz val="14"/>
        <rFont val="Times New Roman"/>
        <family val="1"/>
      </rPr>
      <t xml:space="preserve">                                                PILOT</t>
    </r>
  </si>
  <si>
    <t xml:space="preserve">Пластиковая рама                       Подшибник-608Z                   Колёса-PVC 64*24; 70*24     </t>
  </si>
  <si>
    <t>L(38-41)</t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</si>
  <si>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EXTREME</t>
    </r>
  </si>
  <si>
    <r>
      <t>Раздвижные роликовые коньки</t>
    </r>
    <r>
      <rPr>
        <b/>
        <i/>
        <sz val="11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</t>
    </r>
    <r>
      <rPr>
        <b/>
        <i/>
        <sz val="14"/>
        <rFont val="Times New Roman"/>
        <family val="1"/>
      </rPr>
      <t xml:space="preserve">SKYRACER                              </t>
    </r>
  </si>
  <si>
    <r>
      <t>Раздвижные роликовые коньки</t>
    </r>
    <r>
      <rPr>
        <b/>
        <i/>
        <sz val="11"/>
        <rFont val="Times New Roman"/>
        <family val="1"/>
      </rPr>
      <t xml:space="preserve">                                                  </t>
    </r>
    <r>
      <rPr>
        <b/>
        <i/>
        <sz val="14"/>
        <rFont val="Times New Roman"/>
        <family val="1"/>
      </rPr>
      <t>ASPECT</t>
    </r>
  </si>
  <si>
    <t>КРАСНЫЙ ЖЕЛТЫЙ</t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</si>
  <si>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EXPERT</t>
    </r>
  </si>
  <si>
    <t xml:space="preserve">S (32-35)                                                                                                           </t>
  </si>
  <si>
    <t xml:space="preserve">M (36-39)  </t>
  </si>
  <si>
    <t xml:space="preserve"> L (40-43)  </t>
  </si>
  <si>
    <r>
      <t>Скейтборд</t>
    </r>
    <r>
      <rPr>
        <sz val="10"/>
        <rFont val="Times New Roman"/>
        <family val="1"/>
      </rPr>
      <t xml:space="preserve">                    </t>
    </r>
    <r>
      <rPr>
        <b/>
        <i/>
        <sz val="14"/>
        <rFont val="Times New Roman"/>
        <family val="1"/>
      </rPr>
      <t>BAD BOY</t>
    </r>
  </si>
  <si>
    <r>
      <t>Скейтборд</t>
    </r>
    <r>
      <rPr>
        <sz val="10"/>
        <rFont val="Times New Roman"/>
        <family val="1"/>
      </rPr>
      <t xml:space="preserve">                                </t>
    </r>
    <r>
      <rPr>
        <b/>
        <i/>
        <sz val="14"/>
        <rFont val="Times New Roman"/>
        <family val="1"/>
      </rPr>
      <t>NOISY</t>
    </r>
  </si>
  <si>
    <r>
      <t xml:space="preserve">Скейтборд </t>
    </r>
    <r>
      <rPr>
        <b/>
        <i/>
        <sz val="10"/>
        <rFont val="Times New Roman"/>
        <family val="1"/>
      </rPr>
      <t xml:space="preserve">                  </t>
    </r>
    <r>
      <rPr>
        <b/>
        <i/>
        <sz val="14"/>
        <rFont val="Times New Roman"/>
        <family val="1"/>
      </rPr>
      <t>REBOUND</t>
    </r>
  </si>
  <si>
    <r>
      <t xml:space="preserve">Скейтборд </t>
    </r>
    <r>
      <rPr>
        <sz val="10"/>
        <rFont val="Times New Roman"/>
        <family val="1"/>
      </rPr>
      <t xml:space="preserve">                    </t>
    </r>
    <r>
      <rPr>
        <b/>
        <i/>
        <sz val="14"/>
        <rFont val="Times New Roman"/>
        <family val="1"/>
      </rPr>
      <t xml:space="preserve"> OXBOW</t>
    </r>
  </si>
  <si>
    <r>
      <t>Скейтборд</t>
    </r>
    <r>
      <rPr>
        <sz val="10"/>
        <rFont val="Times New Roman"/>
        <family val="1"/>
      </rPr>
      <t xml:space="preserve">                   </t>
    </r>
    <r>
      <rPr>
        <b/>
        <i/>
        <sz val="14"/>
        <rFont val="Times New Roman"/>
        <family val="1"/>
      </rPr>
      <t xml:space="preserve">  ALLIANCE</t>
    </r>
  </si>
  <si>
    <r>
      <t>Скейтборд</t>
    </r>
    <r>
      <rPr>
        <sz val="10"/>
        <rFont val="Times New Roman"/>
        <family val="1"/>
      </rPr>
      <t xml:space="preserve">                             </t>
    </r>
    <r>
      <rPr>
        <b/>
        <i/>
        <sz val="14"/>
        <rFont val="Times New Roman"/>
        <family val="1"/>
      </rPr>
      <t>X-GAME</t>
    </r>
  </si>
  <si>
    <r>
      <t xml:space="preserve">Скейтборд                   </t>
    </r>
    <r>
      <rPr>
        <b/>
        <i/>
        <sz val="14"/>
        <rFont val="Times New Roman"/>
        <family val="1"/>
      </rPr>
      <t xml:space="preserve">  KIDS STAR</t>
    </r>
  </si>
  <si>
    <t>РРЦ</t>
  </si>
  <si>
    <t>Материал:Китайский клён, 9 слоев  Дека 24*6*11 mm                                       Пластиковая подвеска 3,5 Амортизаторы PVC                                 Подшибники 608Z.  Колёса PVC 50*30 mm    6шт/кор</t>
  </si>
  <si>
    <t>Материал:Русский клён,7 слоев. Дека 31*8*10,5мм Усиленная полированная аллюминиевая подвеска 5* Амортизаторы PUC жесткость 100 А Подшибник Abec-5 Chrome .   Колеса 54*33 белые с насечкой. Жесткость 95А. 4шт/кор</t>
  </si>
  <si>
    <t>Материал:Канадский клён,7 слоев Дека 31*7,7*10mm Усиленная аллюминиевая подвеска 5* Амортизатор  PUC жесткость 92А Подшибник Abec-5 Chrome                                  Колеса 50*30 mm Черные с насечкой жесткость 100А   4шт/кор</t>
  </si>
  <si>
    <t>к-во/1 кор</t>
  </si>
  <si>
    <t>К-во/1 кор</t>
  </si>
  <si>
    <t>Аллюминиевая рама        Подшибник-Abec5               Колёса:PU 60*24;                 70*24; 72*24</t>
  </si>
  <si>
    <t>Аллюминиевая рама        Подшибник-Abec5 Carbon                  Колёса: PU 72*24;   76*24; 80*21</t>
  </si>
  <si>
    <t xml:space="preserve">Аллюминиевая рама        Подшибник-Abec5               Колёса:PU 76*24 </t>
  </si>
  <si>
    <t xml:space="preserve">Аллюминиевая рама        Подшибник-Abec5               Колёса:PU 72*24;           76*24 </t>
  </si>
  <si>
    <t>Аллюминиевая рама        Подшибник-Abec5               Колёса:PU 72*24; 76*24</t>
  </si>
  <si>
    <t>Аллюминиевая рама        Подшибник-Abec5               Колёса:PU 70*22; 72*22</t>
  </si>
  <si>
    <t>Аллюминиевая рама        Подшибник-Abec5               Колёса:PU 70*24; 72*24; 76*24</t>
  </si>
  <si>
    <t>Платформа-100% ALU  39*10см Колёса PVC 100*24 мм          Подшибник- Abec5 Carbon Грузоподъемность 70 кг                                        Два дизайна/коробка</t>
  </si>
  <si>
    <t>Рама-100% ALU                      Платформа 40*10 см                        Колёса PVC 125*24 мм                     Подшибник- Abec5 Carbon Грузоподъемность 70 кг                                      Два дизайна/коробка</t>
  </si>
  <si>
    <t>Рама-100% ALU                                  Платформа 47*10 см                                         Колёса PU 125*24 мм                                     Подшибник- Abec5 Carbon                            Грузоподъемность 70 кг                                  Два дизайна/коробка</t>
  </si>
  <si>
    <t>Рама-100% ALU                                                     Платформа 51*10 см                                         Колёса PU 145*30 мм                      Подшибник- Abec5 Chrome                                     Грузоподъемность 80 кг                                     Два дизайна/коробка</t>
  </si>
  <si>
    <t>Рама-100% ALU                                                           Платформа 51*18 см                                           Колёса PU 210*32 мм                    Подшибник- Abec7 Chrome                                             Грузоподъемность 110 кг                                     Два дизайна/коробка</t>
  </si>
  <si>
    <t>Материал:Китайский клён,9 слоев.  Дека 31*8*11 mm                                     Аллюминиевая полированная подвеска 5*                            Амортизаторы PVC Подшибники 608Z.  Колёса PVC 50*36 mm   4шт/кор</t>
  </si>
  <si>
    <t>Материал:Русский клён, 9 слоев Дека31*7,75*11 mm                                           Амортизаторы PU, жесткость 92А   Подшибник Abec-3 Chrome  Колёса PUI 50*30 mm                                                                             Жесткость 90А с насечкой    4шт/кор</t>
  </si>
  <si>
    <t>Материал:Русский клен 9 слоев Дека 31*7,75*11 mm Усиленная аллюминиевая подвеска 5* Амортизаторы PUI.  Жесткость 92А. Подшибник Abec-3 Chrome.Колёса PUI 54*33 mm с насечкой Жесткость 92А 4шт/кор</t>
  </si>
  <si>
    <t>Материал:Бамбук,3 слоя Дека 31*7,5*10mm Усиленная аллюминиевая подвеска 5* Амортизаторы PUC красные жесткость 95А Подшибники Abec-5 Chrome                                                                      Колёса 50*30 mm жесткость 100А  4шт/кор</t>
  </si>
  <si>
    <t>Ваш Заказ</t>
  </si>
  <si>
    <t>Базовая цена</t>
  </si>
  <si>
    <t>Наименование товара</t>
  </si>
  <si>
    <t>Модель</t>
  </si>
  <si>
    <t>велосипед 3х колесный, колеса 12/10, крыша</t>
  </si>
  <si>
    <t>3-х колесный</t>
  </si>
  <si>
    <t>209BOY</t>
  </si>
  <si>
    <t>велосипед 3х колесный, колеса 11/9, крыша</t>
  </si>
  <si>
    <t>209GIRL</t>
  </si>
  <si>
    <t>велосипед 3х колесный, колеса 11,5/9,5, крыша</t>
  </si>
  <si>
    <t>108S2C2</t>
  </si>
  <si>
    <t>108S7</t>
  </si>
  <si>
    <t>107B3</t>
  </si>
  <si>
    <t>велосипед 3х колесный, 11/9, крыша</t>
  </si>
  <si>
    <t>108S6BOY</t>
  </si>
  <si>
    <t>108S6GIRL</t>
  </si>
  <si>
    <t>107A5</t>
  </si>
  <si>
    <t xml:space="preserve">107-2A </t>
  </si>
  <si>
    <t>Techteam 12", низкая стальная рама, длинные мет крылья, боковые колеса, ножной тормоз, регулируемое  седло с пружинами, звонок, зеркало</t>
  </si>
  <si>
    <t>12 дюймов</t>
  </si>
  <si>
    <t>Techteam 12", низкая стальная рама, длинные мет крылья, боковые колеса, ножной тормоз, регулируемое PU седло, звонок, зеркало</t>
  </si>
  <si>
    <t>Techteam 12", стальная у-рама, длинные мет крылья, боковые колеса, ножной тормоз, регулируемое PU седло, звонок, зеркало</t>
  </si>
  <si>
    <t>Techteam 14" низкая стальная рама, длинные мет крылья, боковые колеса, ножной тормоз, звонок, широкое  седло с пружинами, зеркало</t>
  </si>
  <si>
    <t>14 дюймов</t>
  </si>
  <si>
    <t>Techteam 14" низкая стальная рама, длинные мет крылья, боковые колеса, ножной тормоз, звонок, PU седло, зеркало</t>
  </si>
  <si>
    <t>Techteam 14" стальная у-рама, длинные мет крылья, боковые колеса, ножной тормоз, звонок, PU седло, зеркало</t>
  </si>
  <si>
    <t>Techteam 16" низкая стальная рама, длинные мет крылья, боковые колеса, ножной тормоз, звонок, широкое седло пружинами, зеркало</t>
  </si>
  <si>
    <t>16 дюймов</t>
  </si>
  <si>
    <t>Techteam 16" низкая стальная рама, длинные мет крылья, боковые колеса, ножной тормоз, звонок, PU седло, зеркало</t>
  </si>
  <si>
    <t>Techteam 16" стальная у-рама, длинные мет крылья, боковые колеса, ножной тормоз, звонок, PU седло, зеркало</t>
  </si>
  <si>
    <t>Techteam 18" низкая стальная рама, длинные мет крылья, боковые колеса, ножной тормоз, звонок, широкое седло с пружинами, зеркало</t>
  </si>
  <si>
    <t>18 дюймов</t>
  </si>
  <si>
    <t>Techteam 18" низкая стальная рама, длинные мет крылья, боковые колеса, ножной тормоз, звонок, PU седло, зеркало</t>
  </si>
  <si>
    <t>Techteam 18" стальная у-рама, длинные мет крылья, боковые колеса, ножной тормоз, звонок, PU седло, зеркало</t>
  </si>
  <si>
    <r>
      <t xml:space="preserve">Techteam 20" низкая стальная рама, длинные мет крылья, ножной тормоз, звонок, широкое седло с пружинами, зеркало,  </t>
    </r>
    <r>
      <rPr>
        <b/>
        <sz val="8"/>
        <rFont val="Arial Cyr"/>
        <family val="0"/>
      </rPr>
      <t>доп боковые колеса</t>
    </r>
  </si>
  <si>
    <t>20 дюймов</t>
  </si>
  <si>
    <t>Techteam 20" низкая стальная рама, длинные мет крылья, ножной тормоз, звонок, PU седло, зеркало</t>
  </si>
  <si>
    <r>
      <t xml:space="preserve">Techteam 20" стальная у-рама, длинные мет крылья,   ножной тормоз, звонок, PU седло, </t>
    </r>
    <r>
      <rPr>
        <b/>
        <sz val="8"/>
        <rFont val="Arial Cyr"/>
        <family val="0"/>
      </rPr>
      <t>доп боковые колеса</t>
    </r>
    <r>
      <rPr>
        <sz val="8"/>
        <rFont val="Arial Cyr"/>
        <family val="0"/>
      </rPr>
      <t>.</t>
    </r>
  </si>
  <si>
    <t>Uran 20" складной, укороченная рама,  ножной тормоз,шатун Prowheel, резина Kenda 20*2,0, насос,звонок</t>
  </si>
  <si>
    <t>20 дюймов складной</t>
  </si>
  <si>
    <t>Pioneer 50</t>
  </si>
  <si>
    <t>Uran 20" складной,  ножной тормоз,шатун Prowheel, резина Kenda 20*2,0, насос,звонок</t>
  </si>
  <si>
    <t>Pioneer 100</t>
  </si>
  <si>
    <t>Uran 20" складной 6 cкоростей Shimano RS31-L / FD-TY18,шатун Prowheel, резина Kenda 20*2,0,  насос,звонок</t>
  </si>
  <si>
    <t>Pioneer 150</t>
  </si>
  <si>
    <t>Uran 24" складной,  ножной тормоз,шатун Prowheel, резина Kenda 24*2.0, насос,звонок</t>
  </si>
  <si>
    <t>24 дюйма складной</t>
  </si>
  <si>
    <t>Pioneer 200</t>
  </si>
  <si>
    <t>Uran 24" складной 6 cкоростей Shimano RS31-L / FD-TY18,шатун Prowheel, резина Kenda 24*2,0,  насос,звонок</t>
  </si>
  <si>
    <t>Pioneer 250</t>
  </si>
  <si>
    <t>URAN 20дюймов, 6 скоростей, рама Hi-Ten, передний амортизатор, Shimano RD-TZ50, трещотка-Shimano MF-TZ20,  V-brake тормоза, алюм обода, резина Wanda 20*2,25, пластиковые крылья, подножка</t>
  </si>
  <si>
    <t>Calibri</t>
  </si>
  <si>
    <t>URAN 24дюйма, 18 скоростей, рама Hi-Ten, передний амортизатор, Shimano RD-TZ30/RD-TZ50/SL-RS31, трещотка-Shimano MF-TZ20, передний и задний  V-brake тормоза, двойные алюм обода, резина Wanda24*1,95, пластиковые крылья, подножка</t>
  </si>
  <si>
    <t>24 дюйма</t>
  </si>
  <si>
    <t>X-Treme</t>
  </si>
  <si>
    <t>URAN 24дюйма, 18 скоростей, рама Hi-Ten, 2-х подвесной,Shimano FD-TZ30/RD-TZ50/SL-RS31, трещотка-Shimano MF-TZ20, передний и задний алюминиевые V-brake тормоза, двойные алюм обода, резина Innova 24-1,95, пластиковые крылья, подножка</t>
  </si>
  <si>
    <t>24 дюйма горный</t>
  </si>
  <si>
    <t>Sorento</t>
  </si>
  <si>
    <t>URAN 24дюйма, 18 скоростей, рама алюминиевая, Shimano FD-C050/RD-TX31D, трещотка-Shimano MF-TZ31, передний и задний алюминиевые V-brake тормоза, двойные алюм обода, резина KENDA K901F 26*2,1, пластиковые крылья, подножка</t>
  </si>
  <si>
    <t>Storm pro</t>
  </si>
  <si>
    <t>URAN 26дюймов, 18 скоростей, рама Hi-Ten, 2-х подвесной,Shimano FD-TZ30/RD-TZ50/SL-RS31, трещотка-Shimano MF-TZ20, передний и задний алюминиевые V-brake тормоза, двойные алюм обода, резина Innova 24-1,95, пластиковые крылья, подножка</t>
  </si>
  <si>
    <t>26 дюймов горный</t>
  </si>
  <si>
    <t>Sputnik</t>
  </si>
  <si>
    <t>Adrenalin</t>
  </si>
  <si>
    <t>Eagle</t>
  </si>
  <si>
    <t>URAN 26дюймов,21 скорость,рама Hi-Ten, двухподвесной, Shimano FD-TZ31/RD-TX30/ST-EF50, трещотка Shimano MF-TZ21,V-brake тормоза YAKE TX-117,двойные алюминиевые обода, резина WANDA 26-2.35, пластиковые крылья, подножка</t>
  </si>
  <si>
    <t>Mercury</t>
  </si>
  <si>
    <t>URAN 26дюймов,21 скорость,рама Hi-Ten,2-х подвесной,Shimano FD-TZ31/RD-TX30/ST-EF50,  трещотка Shimano MF-TZ21,V-brake тормоз  YAKE TX-117,двойные алюминиевые обода,резина Innova 26-2.35, пластиковые крылья, подножка</t>
  </si>
  <si>
    <t>Blade</t>
  </si>
  <si>
    <t>26дюймов,21 скорость,рама Hi-Ten,2-х подвесной,Shimano FD-TZ31/RD-TX30/ST-EF50,  двойные алюминиевые обода,катридж, резина Innova 26-2.35, пластиковые крылья, подножка,трещотка Shimano MF-TZ21,передний и задний дисковый тормоз YAKE ZJ-5, двойные алюминиевые обода, резина Innova 26-2.35, пластиковые крылья, подножка</t>
  </si>
  <si>
    <t>Vision</t>
  </si>
  <si>
    <t>URAN 26дюймов, 18 скоростей, рама алюминиевая, Shimano FD-C050/RD-TX31D, трещотка-Shimano MF-TZ31, передний и задний алюминиевые V-brake тормоза, двойные алюм обода, резина KENDA K901F 26*2,1, пластиковые крылья, подножка</t>
  </si>
  <si>
    <t>26дюймов,21 скорость,рама Alloy,2-х подвесной,вилка аллюм регул Modo MD-981T,амортизатор KS-206,Shimano ST-EF50/FD-TY10/RD-CT95 ALTUS,трещотка Shimano MF-TZ07, передний и задний дисковый тормоз Jak-5,двойные алюминиевые обода,алюминиевые педали, резина Innova 26-2.35, пластиковые крылья, подножка</t>
  </si>
  <si>
    <t>Scout disk</t>
  </si>
  <si>
    <t>26дюймов,21 скорость,рама Alloy,2-х подвесной,вилка аллюм регул Modo MD-981T,амортизатор KS-206,Shimano ST-EF50/FD-TY10/RD-CT95 ALTUS,трещотка Shimano MF-TZ07,передний и задний дисковый тормоз Promax DSK-400,двойные алюминиевые обода,алюминиевые педали, резина Innova 26-2.35, пластиковые крылья, подножка</t>
  </si>
  <si>
    <t>Terracotta</t>
  </si>
  <si>
    <t>Warrior</t>
  </si>
  <si>
    <t>26дюймов,21 скорость,рама алюминиевая,вилка аллюм RST 191,Shimano FD-C050/RD-M310/ST-EF50,трещотка Shimano MF-TZ21,передний и задний дисковый тормоз Jak-5,двойные алюминиевые обода,алюминиевые педали, резина Kenda 26-2.10, пластиковые крылья, подножка</t>
  </si>
  <si>
    <t xml:space="preserve">Avalanche  </t>
  </si>
  <si>
    <t>28 дюймов, мужской, 1 ск, рама Hi-Ten, аллюминиевые обода, резина Innova 28*1,75, звонок, насос, корзина</t>
  </si>
  <si>
    <t>28 дюймов дорожный</t>
  </si>
  <si>
    <t xml:space="preserve">Road </t>
  </si>
  <si>
    <t>28 дюймов, женский, 1 ск, рама Hi-Ten, аллюминиевые обода, резина Innova 28*1,75, звонок, насос, корзина</t>
  </si>
  <si>
    <t>Road</t>
  </si>
  <si>
    <t>Артикул</t>
  </si>
  <si>
    <t>Базовая</t>
  </si>
  <si>
    <t>от 50 шт скидка 20%</t>
  </si>
  <si>
    <t>от 100 шт скидка 30%</t>
  </si>
  <si>
    <t>от 200 шт скидка 35%</t>
  </si>
  <si>
    <t>Заказ свыше 300тыс.р. - скидка 5%</t>
  </si>
  <si>
    <t>Заказ свыше 400тыс.р. - скидка 10%</t>
  </si>
  <si>
    <t>Заказ свыше 500тыс.р. - скидка 13%</t>
  </si>
  <si>
    <t>Заказ свыше 100тыс.р. - скидка 5%</t>
  </si>
  <si>
    <t>Заказ свыше 150тыс.р. - скидка 10%</t>
  </si>
  <si>
    <t>Заказ свыше 200тыс.р. - скидка 13%</t>
  </si>
  <si>
    <t>Заказ свыше 25тыс.р. - скидка 10%</t>
  </si>
  <si>
    <t>Senator 520-1, 20", 1ск, складной, крылья, зад.ножн. Тормоз, багажник, звонок</t>
  </si>
  <si>
    <t>Senator 520-1</t>
  </si>
  <si>
    <t>Senator 622-1, 24", 1ск, складной, крылья, зад.ножн. Тормоз, багажник, звонок</t>
  </si>
  <si>
    <t>24 дюймов складной</t>
  </si>
  <si>
    <t>Senator 622-1</t>
  </si>
  <si>
    <t>Senator 715-1, 26", 1ск, складной, крылья, зад.ножн. Тормоз, багажник, звонок</t>
  </si>
  <si>
    <t>26 дюймов складной</t>
  </si>
  <si>
    <t>Senator 715-1</t>
  </si>
  <si>
    <t>Senator Sity, 28" (Gent), дорожный, 1ск, хром. руль, Al обод, усил. багажник, корзина, звонок</t>
  </si>
  <si>
    <t>Senator Sity</t>
  </si>
  <si>
    <t>Denton (Travel), 20", 1ск, складной, крылья, зад.ножн. Тормоз, багажник, звонок, подножка</t>
  </si>
  <si>
    <t>Denton (Travel)</t>
  </si>
  <si>
    <t>№</t>
  </si>
  <si>
    <t>Велосипеды Российского производства:</t>
  </si>
  <si>
    <r>
      <t xml:space="preserve">Роликовые коньки  </t>
    </r>
    <r>
      <rPr>
        <b/>
        <i/>
        <sz val="14"/>
        <rFont val="Times New Roman"/>
        <family val="1"/>
      </rPr>
      <t xml:space="preserve">                                                Draco</t>
    </r>
  </si>
  <si>
    <r>
      <t xml:space="preserve">Роликовые коньки  </t>
    </r>
    <r>
      <rPr>
        <b/>
        <i/>
        <sz val="14"/>
        <rFont val="Times New Roman"/>
        <family val="1"/>
      </rPr>
      <t xml:space="preserve">                                                Uran</t>
    </r>
  </si>
  <si>
    <t xml:space="preserve">Аллюминиевая рама        Подшибник-Abec7               Колёса:PU 80*24 </t>
  </si>
  <si>
    <t>(37-45)</t>
  </si>
  <si>
    <t>(38-45)</t>
  </si>
  <si>
    <t>СЕРЫЙ</t>
  </si>
  <si>
    <t>СИНИЙ</t>
  </si>
  <si>
    <t>Примечание</t>
  </si>
  <si>
    <t>CMS001</t>
  </si>
  <si>
    <t>CMS002</t>
  </si>
  <si>
    <t>CMS004</t>
  </si>
  <si>
    <t>CMS005</t>
  </si>
  <si>
    <t>CMS012</t>
  </si>
  <si>
    <t>CMS016</t>
  </si>
  <si>
    <t>CMS017</t>
  </si>
  <si>
    <t>CMS019</t>
  </si>
  <si>
    <t>CMS020</t>
  </si>
  <si>
    <t>CMS025</t>
  </si>
  <si>
    <t>ZS-D001</t>
  </si>
  <si>
    <t>ZS-D005</t>
  </si>
  <si>
    <t>ZS-D009</t>
  </si>
  <si>
    <t>ZS-D004A</t>
  </si>
  <si>
    <t>ZS-D004D</t>
  </si>
  <si>
    <t>АПРЕЛЬ</t>
  </si>
  <si>
    <t>НАЛИЧИЕ</t>
  </si>
  <si>
    <t>апрель</t>
  </si>
  <si>
    <t>104B</t>
  </si>
  <si>
    <t>H401-B</t>
  </si>
  <si>
    <t>H501-B</t>
  </si>
  <si>
    <t>Черный, синий. Розовый</t>
  </si>
  <si>
    <t>Серебро</t>
  </si>
  <si>
    <t>Черный</t>
  </si>
  <si>
    <t>наличие</t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</si>
  <si>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CASPER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</si>
  <si>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FACTOR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</si>
  <si>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FANTASY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</si>
  <si>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FLASH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</si>
  <si>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MAGIC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</si>
  <si>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RAPID</t>
    </r>
  </si>
  <si>
    <r>
      <t xml:space="preserve">Раздвижные роликовые коньки </t>
    </r>
    <r>
      <rPr>
        <b/>
        <i/>
        <sz val="14"/>
        <rFont val="Times New Roman"/>
        <family val="1"/>
      </rPr>
      <t xml:space="preserve">                                                 TADDY</t>
    </r>
  </si>
  <si>
    <t xml:space="preserve">Пластик рама        Подшибник-Abec5               Колёса:PU 64*24;                 </t>
  </si>
  <si>
    <t>ЧЕРНЫЙ СИНИЙ РОЗОВЫЙ КРАСНЫЙ</t>
  </si>
  <si>
    <t>Пластик рама        Подшибник-Abec5               Колёса:PU                70*24; 72*24</t>
  </si>
  <si>
    <t>ЗЕЛЕНЫЙ РОЗОВЫЙ ОРАНЖЕВЫЙ СИНИЙ</t>
  </si>
  <si>
    <t>Пластик  рама        Подшибник-Abec5               Колёса:PU              70*24; 72*24</t>
  </si>
  <si>
    <t xml:space="preserve">S (30-33)                                                                                                           </t>
  </si>
  <si>
    <t xml:space="preserve">M (34-37)  </t>
  </si>
  <si>
    <t xml:space="preserve"> L (38-41)  </t>
  </si>
  <si>
    <t>ЗЕЛЕНЫЙ РОЗОВЫЙ ФИОЛЕТОВЫЙ СИНИЙ</t>
  </si>
  <si>
    <t xml:space="preserve">XS (29-32)                                                                                                           </t>
  </si>
  <si>
    <t xml:space="preserve">S (33-36)                                                                                                           </t>
  </si>
  <si>
    <t xml:space="preserve">M (37-40)  </t>
  </si>
  <si>
    <t>ЗЕЛЕНЫЙ РОЗОВЫЙ ГОЛУБОЙ ФИОЛЕТОВЫЙ</t>
  </si>
  <si>
    <t>ГОЛУБОЙ РОЗОВЫЙ КРАСНЫЙ БЕЛЫЙ</t>
  </si>
  <si>
    <t>СИНИЙ КРАСНЫЙ</t>
  </si>
  <si>
    <t>Скейтборд  HG-7</t>
  </si>
  <si>
    <t>Скейтборд  LG-9</t>
  </si>
  <si>
    <t>Скейтборд  MG-9</t>
  </si>
  <si>
    <t>Скейтборд  MG-LW</t>
  </si>
  <si>
    <t>Материал:Русский клён, 9 слоев Дека31*7,75*11 mm                                           Амортизаторы PU, жесткость 92А   Подшибник Abec-3 Chrome  Колёса СВетящиеся PUI 50*30 mm                                                                             Жесткость 90А с насечкой    4шт/кор</t>
  </si>
  <si>
    <t>Скейтборд  KIDDY</t>
  </si>
  <si>
    <t>Скейтборд  JUNIOR</t>
  </si>
  <si>
    <t>Скейтборд  SLIDE MASTER</t>
  </si>
  <si>
    <t>в наличии</t>
  </si>
  <si>
    <t>STELS Pilot 710</t>
  </si>
  <si>
    <t>STELS Pilot 310</t>
  </si>
  <si>
    <t>STELS Pilot 350</t>
  </si>
  <si>
    <t>STELS Navigator 400</t>
  </si>
  <si>
    <t>24 дюймов горный</t>
  </si>
  <si>
    <t>STELS Navigator 410</t>
  </si>
  <si>
    <t>STELS Navigator 400, горный, 24", 18ск. Shimano TY18/TX31/SL-RS35, черный, рама сталь, тормоза AL V-brake, черный AL обод</t>
  </si>
  <si>
    <t>STELS Navigator 410, горный, 24", 18ск. Shimano TY18/TX31/SL-RS35, черный, рама сталь, тормоза AL V-brake, черный AL двойной обод, вилка SF9-XCT сталь</t>
  </si>
  <si>
    <t>STELS Navigator 200, дорожный, 26", 1ск., хром руль, AL обод, усил. багажник, корзинка</t>
  </si>
  <si>
    <t>26 дюймов дорожный</t>
  </si>
  <si>
    <t>STELS Navigator 200</t>
  </si>
  <si>
    <t>STELS Pilot 350, складной, 20", 6ск. Shimano TY18/SL-RS35, складной, длинные крылья, тормоза V-brake, AL обода, багажник, звонок</t>
  </si>
  <si>
    <t>STELS Pilot 310, складной, 20", 1ск, складной, длинные крылья, зад.ножн. тормоз, обод сталь, багажник, звонок</t>
  </si>
  <si>
    <t>STELS Pilot 710, складной, 24", 1ск, складной, длинные крылья, зад.ножн. тормоз, AL обод, багажник, звонок</t>
  </si>
  <si>
    <t xml:space="preserve">Платформа-100% ALU                         Колёса PVC 93*24 мм                     Грузоподъемность 35 кг                                      </t>
  </si>
  <si>
    <t xml:space="preserve">Платформа-100% ALU                         Колёса PVC 98*24 мм                     Грузоподъемность 35 кг                                      </t>
  </si>
  <si>
    <t xml:space="preserve">Платформа-100% ALU                         Колёса сетящиеся PVC 98*24 мм                     Грузоподъемность 45 кг                                      </t>
  </si>
  <si>
    <t xml:space="preserve">Платформа-100% ALU                         Колёса PVC 100*24 мм                     Грузоподъемность 45 кг                                      </t>
  </si>
  <si>
    <t xml:space="preserve">Ручной тормоз                   Платформа-100% ALU                         Колёса светящиеся PVC 100*24мм                     Грузоподъемность 80 кг                                      </t>
  </si>
  <si>
    <t xml:space="preserve">Ручной тормоз                   Платформа-100% ALU                         Колёса светящиеся PVC 100*24мм                     Грузоподъемность 45 кг                                      </t>
  </si>
  <si>
    <t xml:space="preserve">Ручной тормоз                   Платформа-100% ALU                         Трехколесный, колеса светящиеся PVC 100*24мм                     Грузоподъемность 50 кг                                      </t>
  </si>
  <si>
    <t xml:space="preserve">Платформа-100% ALU                         Колёса PVC 125*24 мм                     Грузоподъемность 50 кг                                      </t>
  </si>
  <si>
    <t xml:space="preserve">Ручной тормоз                       Платформа-100% ALU                         Колёса светящиеся PVC 125*24 мм                     Грузоподъемность 80 кг                                      </t>
  </si>
  <si>
    <t xml:space="preserve">Трехколесный                                 </t>
  </si>
  <si>
    <t>Двухколесный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</si>
</sst>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9"/>
      <name val="Arial Cyr"/>
      <family val="0"/>
    </font>
    <font>
      <i/>
      <sz val="9.5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8" fillId="0" borderId="1" xfId="15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vertical="top" shrinkToFit="1"/>
    </xf>
    <xf numFmtId="0" fontId="18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1" fillId="0" borderId="7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9" fontId="21" fillId="0" borderId="3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9" fontId="21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9" fontId="21" fillId="0" borderId="12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21" fillId="0" borderId="2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1" fillId="2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18" fillId="0" borderId="15" xfId="0" applyFont="1" applyFill="1" applyBorder="1" applyAlignment="1">
      <alignment vertical="top"/>
    </xf>
    <xf numFmtId="164" fontId="0" fillId="0" borderId="16" xfId="0" applyNumberFormat="1" applyBorder="1" applyAlignment="1">
      <alignment/>
    </xf>
    <xf numFmtId="0" fontId="18" fillId="0" borderId="30" xfId="0" applyFont="1" applyFill="1" applyBorder="1" applyAlignment="1">
      <alignment vertical="top"/>
    </xf>
    <xf numFmtId="164" fontId="0" fillId="0" borderId="31" xfId="0" applyNumberFormat="1" applyBorder="1" applyAlignment="1">
      <alignment/>
    </xf>
    <xf numFmtId="0" fontId="18" fillId="0" borderId="17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64" fontId="0" fillId="0" borderId="3" xfId="0" applyNumberFormat="1" applyFill="1" applyBorder="1" applyAlignment="1">
      <alignment vertical="top"/>
    </xf>
    <xf numFmtId="164" fontId="0" fillId="0" borderId="3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18" fillId="0" borderId="19" xfId="0" applyFont="1" applyFill="1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18" fillId="0" borderId="8" xfId="15" applyFont="1" applyFill="1" applyBorder="1" applyAlignment="1">
      <alignment horizontal="center" vertical="top" wrapText="1"/>
    </xf>
    <xf numFmtId="164" fontId="0" fillId="0" borderId="8" xfId="0" applyNumberFormat="1" applyFill="1" applyBorder="1" applyAlignment="1">
      <alignment vertical="top"/>
    </xf>
    <xf numFmtId="164" fontId="0" fillId="0" borderId="8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/>
    </xf>
    <xf numFmtId="1" fontId="18" fillId="0" borderId="32" xfId="0" applyNumberFormat="1" applyFont="1" applyFill="1" applyBorder="1" applyAlignment="1">
      <alignment horizontal="center" wrapText="1"/>
    </xf>
    <xf numFmtId="9" fontId="18" fillId="0" borderId="33" xfId="0" applyNumberFormat="1" applyFont="1" applyBorder="1" applyAlignment="1">
      <alignment horizontal="center" wrapText="1"/>
    </xf>
    <xf numFmtId="9" fontId="18" fillId="0" borderId="32" xfId="0" applyNumberFormat="1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164" fontId="2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/>
    </xf>
    <xf numFmtId="42" fontId="0" fillId="0" borderId="1" xfId="0" applyNumberFormat="1" applyBorder="1" applyAlignment="1">
      <alignment horizontal="right"/>
    </xf>
    <xf numFmtId="42" fontId="0" fillId="0" borderId="2" xfId="0" applyNumberFormat="1" applyBorder="1" applyAlignment="1">
      <alignment horizontal="right"/>
    </xf>
    <xf numFmtId="42" fontId="0" fillId="0" borderId="29" xfId="0" applyNumberFormat="1" applyBorder="1" applyAlignment="1">
      <alignment horizontal="right"/>
    </xf>
    <xf numFmtId="42" fontId="0" fillId="0" borderId="16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18" xfId="0" applyNumberFormat="1" applyBorder="1" applyAlignment="1">
      <alignment horizontal="right"/>
    </xf>
    <xf numFmtId="0" fontId="12" fillId="0" borderId="8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42" fontId="0" fillId="0" borderId="8" xfId="0" applyNumberFormat="1" applyBorder="1" applyAlignment="1">
      <alignment horizontal="right"/>
    </xf>
    <xf numFmtId="42" fontId="0" fillId="0" borderId="20" xfId="0" applyNumberFormat="1" applyBorder="1" applyAlignment="1">
      <alignment horizontal="right"/>
    </xf>
    <xf numFmtId="0" fontId="24" fillId="0" borderId="1" xfId="0" applyFont="1" applyBorder="1" applyAlignment="1">
      <alignment horizont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164" fontId="0" fillId="0" borderId="7" xfId="0" applyNumberFormat="1" applyFill="1" applyBorder="1" applyAlignment="1">
      <alignment vertical="top"/>
    </xf>
    <xf numFmtId="164" fontId="0" fillId="0" borderId="7" xfId="0" applyNumberFormat="1" applyFill="1" applyBorder="1" applyAlignment="1">
      <alignment/>
    </xf>
    <xf numFmtId="164" fontId="0" fillId="0" borderId="41" xfId="0" applyNumberFormat="1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35" xfId="0" applyNumberFormat="1" applyBorder="1" applyAlignment="1">
      <alignment/>
    </xf>
    <xf numFmtId="6" fontId="25" fillId="0" borderId="1" xfId="0" applyNumberFormat="1" applyFont="1" applyBorder="1" applyAlignment="1">
      <alignment vertical="top"/>
    </xf>
    <xf numFmtId="0" fontId="12" fillId="0" borderId="8" xfId="0" applyFont="1" applyFill="1" applyBorder="1" applyAlignment="1">
      <alignment horizontal="center" vertical="center" wrapText="1"/>
    </xf>
    <xf numFmtId="6" fontId="25" fillId="0" borderId="38" xfId="0" applyNumberFormat="1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38" xfId="0" applyNumberFormat="1" applyFont="1" applyBorder="1" applyAlignment="1">
      <alignment horizontal="right" vertical="center" wrapText="1"/>
    </xf>
    <xf numFmtId="164" fontId="2" fillId="0" borderId="3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" fillId="0" borderId="39" xfId="0" applyFont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F6C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2</xdr:col>
      <xdr:colOff>1009650</xdr:colOff>
      <xdr:row>2</xdr:row>
      <xdr:rowOff>1038225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3820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28575</xdr:rowOff>
    </xdr:from>
    <xdr:to>
      <xdr:col>2</xdr:col>
      <xdr:colOff>1028700</xdr:colOff>
      <xdr:row>3</xdr:row>
      <xdr:rowOff>1000125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8954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1009650</xdr:colOff>
      <xdr:row>4</xdr:row>
      <xdr:rowOff>1076325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924175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NicL/&#1052;&#1086;&#1080;%20&#1076;&#1086;&#1082;&#1091;&#1084;&#1077;&#1085;&#1090;&#1099;/&#1074;&#1077;&#1083;&#1086;&#1089;&#1080;&#1087;&#1077;&#1076;&#1099;%202009/&#1060;&#1054;&#1058;&#1054;%202008/&#1042;&#1045;&#1051;&#1054;&#1057;&#1048;&#1055;&#1045;&#1044;&#1067;%20&#1057;&#1050;&#1051;&#1040;&#1044;&#1053;&#1067;&#1045;%2020-24/PIONEER%20100.jpg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O93"/>
  <sheetViews>
    <sheetView tabSelected="1" zoomScale="80" zoomScaleNormal="80" workbookViewId="0" topLeftCell="A1">
      <selection activeCell="E4" sqref="E4"/>
    </sheetView>
  </sheetViews>
  <sheetFormatPr defaultColWidth="9.00390625" defaultRowHeight="12.75"/>
  <cols>
    <col min="1" max="1" width="0.875" style="0" customWidth="1"/>
    <col min="2" max="2" width="17.875" style="5" customWidth="1"/>
    <col min="3" max="3" width="17.375" style="2" customWidth="1"/>
    <col min="4" max="4" width="16.375" style="2" customWidth="1"/>
    <col min="5" max="5" width="10.75390625" style="2" customWidth="1"/>
    <col min="6" max="6" width="9.25390625" style="2" customWidth="1"/>
    <col min="7" max="7" width="11.00390625" style="1" customWidth="1"/>
    <col min="8" max="8" width="13.375" style="1" hidden="1" customWidth="1"/>
    <col min="9" max="9" width="14.625" style="1" hidden="1" customWidth="1"/>
    <col min="10" max="10" width="9.125" style="1" hidden="1" customWidth="1"/>
    <col min="11" max="11" width="10.875" style="0" customWidth="1"/>
    <col min="12" max="12" width="21.25390625" style="0" customWidth="1"/>
    <col min="13" max="13" width="22.25390625" style="0" customWidth="1"/>
    <col min="14" max="14" width="21.25390625" style="0" customWidth="1"/>
    <col min="15" max="15" width="16.75390625" style="0" customWidth="1"/>
  </cols>
  <sheetData>
    <row r="1" ht="3.75" customHeight="1"/>
    <row r="2" spans="2:15" s="1" customFormat="1" ht="48.75" customHeight="1" thickBot="1">
      <c r="B2" s="96" t="s">
        <v>0</v>
      </c>
      <c r="C2" s="96" t="s">
        <v>2</v>
      </c>
      <c r="D2" s="96" t="s">
        <v>45</v>
      </c>
      <c r="E2" s="96" t="s">
        <v>4</v>
      </c>
      <c r="F2" s="96" t="s">
        <v>84</v>
      </c>
      <c r="G2" s="97" t="s">
        <v>102</v>
      </c>
      <c r="H2" s="96" t="s">
        <v>49</v>
      </c>
      <c r="I2" s="96" t="s">
        <v>50</v>
      </c>
      <c r="J2" s="98" t="s">
        <v>80</v>
      </c>
      <c r="K2" s="99" t="s">
        <v>103</v>
      </c>
      <c r="L2" s="100" t="s">
        <v>191</v>
      </c>
      <c r="M2" s="100" t="s">
        <v>192</v>
      </c>
      <c r="N2" s="100" t="s">
        <v>193</v>
      </c>
      <c r="O2" s="168" t="s">
        <v>219</v>
      </c>
    </row>
    <row r="3" spans="2:15" s="3" customFormat="1" ht="44.25" customHeight="1">
      <c r="B3" s="238" t="s">
        <v>245</v>
      </c>
      <c r="C3" s="242" t="s">
        <v>252</v>
      </c>
      <c r="D3" s="246" t="s">
        <v>253</v>
      </c>
      <c r="E3" s="11" t="s">
        <v>47</v>
      </c>
      <c r="F3" s="11">
        <v>6</v>
      </c>
      <c r="G3" s="66"/>
      <c r="H3" s="38" t="e">
        <f>J3*(1-#REF!)</f>
        <v>#REF!</v>
      </c>
      <c r="I3" s="21" t="e">
        <f aca="true" t="shared" si="0" ref="I3:I11">G3*H3</f>
        <v>#REF!</v>
      </c>
      <c r="J3" s="81">
        <v>42</v>
      </c>
      <c r="K3" s="91">
        <v>882</v>
      </c>
      <c r="L3" s="91">
        <f aca="true" t="shared" si="1" ref="L3:L24">K3-K3*5%</f>
        <v>837.9</v>
      </c>
      <c r="M3" s="91">
        <f aca="true" t="shared" si="2" ref="M3:M11">K3-K3*10%</f>
        <v>793.8</v>
      </c>
      <c r="N3" s="91">
        <f aca="true" t="shared" si="3" ref="N3:N11">K3-K3*13%</f>
        <v>767.34</v>
      </c>
      <c r="O3" s="237" t="s">
        <v>244</v>
      </c>
    </row>
    <row r="4" spans="2:15" s="3" customFormat="1" ht="44.25" customHeight="1">
      <c r="B4" s="240"/>
      <c r="C4" s="244"/>
      <c r="D4" s="248"/>
      <c r="E4" s="13" t="s">
        <v>46</v>
      </c>
      <c r="F4" s="13">
        <v>6</v>
      </c>
      <c r="G4" s="60"/>
      <c r="H4" s="37" t="e">
        <f>J4*(1-#REF!)</f>
        <v>#REF!</v>
      </c>
      <c r="I4" s="22" t="e">
        <f t="shared" si="0"/>
        <v>#REF!</v>
      </c>
      <c r="J4" s="86">
        <v>42</v>
      </c>
      <c r="K4" s="91">
        <v>882</v>
      </c>
      <c r="L4" s="89">
        <f t="shared" si="1"/>
        <v>837.9</v>
      </c>
      <c r="M4" s="89">
        <f t="shared" si="2"/>
        <v>793.8</v>
      </c>
      <c r="N4" s="89">
        <f t="shared" si="3"/>
        <v>767.34</v>
      </c>
      <c r="O4" s="237"/>
    </row>
    <row r="5" spans="2:15" s="3" customFormat="1" ht="30" customHeight="1" thickBot="1">
      <c r="B5" s="241"/>
      <c r="C5" s="245"/>
      <c r="D5" s="249"/>
      <c r="E5" s="12" t="s">
        <v>48</v>
      </c>
      <c r="F5" s="12">
        <v>6</v>
      </c>
      <c r="G5" s="69"/>
      <c r="H5" s="39" t="e">
        <f>J5*(1-#REF!)</f>
        <v>#REF!</v>
      </c>
      <c r="I5" s="23" t="e">
        <f t="shared" si="0"/>
        <v>#REF!</v>
      </c>
      <c r="J5" s="87">
        <v>42</v>
      </c>
      <c r="K5" s="91">
        <v>882</v>
      </c>
      <c r="L5" s="92">
        <f t="shared" si="1"/>
        <v>837.9</v>
      </c>
      <c r="M5" s="92">
        <f t="shared" si="2"/>
        <v>793.8</v>
      </c>
      <c r="N5" s="92">
        <f t="shared" si="3"/>
        <v>767.34</v>
      </c>
      <c r="O5" s="237"/>
    </row>
    <row r="6" spans="2:15" s="3" customFormat="1" ht="30" customHeight="1">
      <c r="B6" s="238" t="s">
        <v>246</v>
      </c>
      <c r="C6" s="242" t="s">
        <v>254</v>
      </c>
      <c r="D6" s="246" t="s">
        <v>255</v>
      </c>
      <c r="E6" s="11" t="s">
        <v>257</v>
      </c>
      <c r="F6" s="11">
        <v>6</v>
      </c>
      <c r="G6" s="66"/>
      <c r="H6" s="38" t="e">
        <f>J6*(1-#REF!)</f>
        <v>#REF!</v>
      </c>
      <c r="I6" s="21" t="e">
        <f t="shared" si="0"/>
        <v>#REF!</v>
      </c>
      <c r="J6" s="81">
        <v>42</v>
      </c>
      <c r="K6" s="91">
        <v>1268</v>
      </c>
      <c r="L6" s="91">
        <f t="shared" si="1"/>
        <v>1204.6</v>
      </c>
      <c r="M6" s="91">
        <f t="shared" si="2"/>
        <v>1141.2</v>
      </c>
      <c r="N6" s="91">
        <f t="shared" si="3"/>
        <v>1103.16</v>
      </c>
      <c r="O6" s="237" t="s">
        <v>244</v>
      </c>
    </row>
    <row r="7" spans="2:15" s="3" customFormat="1" ht="30" customHeight="1">
      <c r="B7" s="240"/>
      <c r="C7" s="244"/>
      <c r="D7" s="248"/>
      <c r="E7" s="13" t="s">
        <v>258</v>
      </c>
      <c r="F7" s="13">
        <v>6</v>
      </c>
      <c r="G7" s="60"/>
      <c r="H7" s="37" t="e">
        <f>J7*(1-#REF!)</f>
        <v>#REF!</v>
      </c>
      <c r="I7" s="22" t="e">
        <f t="shared" si="0"/>
        <v>#REF!</v>
      </c>
      <c r="J7" s="86">
        <v>42</v>
      </c>
      <c r="K7" s="91">
        <v>1268</v>
      </c>
      <c r="L7" s="89">
        <f t="shared" si="1"/>
        <v>1204.6</v>
      </c>
      <c r="M7" s="89">
        <f t="shared" si="2"/>
        <v>1141.2</v>
      </c>
      <c r="N7" s="89">
        <f t="shared" si="3"/>
        <v>1103.16</v>
      </c>
      <c r="O7" s="237"/>
    </row>
    <row r="8" spans="2:15" ht="29.25" customHeight="1" thickBot="1">
      <c r="B8" s="250"/>
      <c r="C8" s="251"/>
      <c r="D8" s="252"/>
      <c r="E8" s="24" t="s">
        <v>259</v>
      </c>
      <c r="F8" s="24">
        <v>6</v>
      </c>
      <c r="G8" s="67"/>
      <c r="H8" s="40" t="e">
        <f>J8*(1-#REF!)</f>
        <v>#REF!</v>
      </c>
      <c r="I8" s="27" t="e">
        <f t="shared" si="0"/>
        <v>#REF!</v>
      </c>
      <c r="J8" s="82">
        <v>42</v>
      </c>
      <c r="K8" s="183">
        <v>1268</v>
      </c>
      <c r="L8" s="171">
        <f t="shared" si="1"/>
        <v>1204.6</v>
      </c>
      <c r="M8" s="171">
        <f t="shared" si="2"/>
        <v>1141.2</v>
      </c>
      <c r="N8" s="171">
        <f t="shared" si="3"/>
        <v>1103.16</v>
      </c>
      <c r="O8" s="237"/>
    </row>
    <row r="9" spans="2:15" ht="31.5" customHeight="1">
      <c r="B9" s="238" t="s">
        <v>247</v>
      </c>
      <c r="C9" s="242" t="s">
        <v>256</v>
      </c>
      <c r="D9" s="246" t="s">
        <v>9</v>
      </c>
      <c r="E9" s="11" t="s">
        <v>257</v>
      </c>
      <c r="F9" s="11">
        <v>6</v>
      </c>
      <c r="G9" s="66"/>
      <c r="H9" s="38" t="e">
        <f>J9*(1-#REF!)</f>
        <v>#REF!</v>
      </c>
      <c r="I9" s="21" t="e">
        <f t="shared" si="0"/>
        <v>#REF!</v>
      </c>
      <c r="J9" s="81">
        <v>42</v>
      </c>
      <c r="K9" s="93">
        <v>900</v>
      </c>
      <c r="L9" s="93">
        <f t="shared" si="1"/>
        <v>855</v>
      </c>
      <c r="M9" s="93">
        <f t="shared" si="2"/>
        <v>810</v>
      </c>
      <c r="N9" s="122">
        <f t="shared" si="3"/>
        <v>783</v>
      </c>
      <c r="O9" s="253" t="s">
        <v>244</v>
      </c>
    </row>
    <row r="10" spans="2:15" ht="33.75" customHeight="1">
      <c r="B10" s="240"/>
      <c r="C10" s="244"/>
      <c r="D10" s="248"/>
      <c r="E10" s="13" t="s">
        <v>258</v>
      </c>
      <c r="F10" s="13">
        <v>6</v>
      </c>
      <c r="G10" s="60"/>
      <c r="H10" s="37" t="e">
        <f>J10*(1-#REF!)</f>
        <v>#REF!</v>
      </c>
      <c r="I10" s="22" t="e">
        <f t="shared" si="0"/>
        <v>#REF!</v>
      </c>
      <c r="J10" s="86">
        <v>42</v>
      </c>
      <c r="K10" s="91">
        <v>900</v>
      </c>
      <c r="L10" s="89">
        <f t="shared" si="1"/>
        <v>855</v>
      </c>
      <c r="M10" s="89">
        <f t="shared" si="2"/>
        <v>810</v>
      </c>
      <c r="N10" s="123">
        <f t="shared" si="3"/>
        <v>783</v>
      </c>
      <c r="O10" s="253"/>
    </row>
    <row r="11" spans="2:15" ht="29.25" customHeight="1" thickBot="1">
      <c r="B11" s="241"/>
      <c r="C11" s="245"/>
      <c r="D11" s="249"/>
      <c r="E11" s="12" t="s">
        <v>259</v>
      </c>
      <c r="F11" s="12">
        <v>6</v>
      </c>
      <c r="G11" s="69"/>
      <c r="H11" s="39" t="e">
        <f>J11*(1-#REF!)</f>
        <v>#REF!</v>
      </c>
      <c r="I11" s="23" t="e">
        <f t="shared" si="0"/>
        <v>#REF!</v>
      </c>
      <c r="J11" s="87">
        <v>42</v>
      </c>
      <c r="K11" s="187">
        <v>900</v>
      </c>
      <c r="L11" s="92">
        <f t="shared" si="1"/>
        <v>855</v>
      </c>
      <c r="M11" s="92">
        <f t="shared" si="2"/>
        <v>810</v>
      </c>
      <c r="N11" s="121">
        <f t="shared" si="3"/>
        <v>783</v>
      </c>
      <c r="O11" s="253"/>
    </row>
    <row r="12" spans="2:15" ht="31.5" customHeight="1">
      <c r="B12" s="239" t="s">
        <v>248</v>
      </c>
      <c r="C12" s="243" t="s">
        <v>256</v>
      </c>
      <c r="D12" s="247" t="s">
        <v>260</v>
      </c>
      <c r="E12" s="25" t="s">
        <v>261</v>
      </c>
      <c r="F12" s="25">
        <v>6</v>
      </c>
      <c r="G12" s="64"/>
      <c r="H12" s="41" t="e">
        <f>J12*(1-#REF!)</f>
        <v>#REF!</v>
      </c>
      <c r="I12" s="26" t="e">
        <f aca="true" t="shared" si="4" ref="I12:I21">G12*H12</f>
        <v>#REF!</v>
      </c>
      <c r="J12" s="186">
        <v>42</v>
      </c>
      <c r="K12" s="91">
        <v>1268</v>
      </c>
      <c r="L12" s="91">
        <f>K12-K12*5%</f>
        <v>1204.6</v>
      </c>
      <c r="M12" s="91">
        <f aca="true" t="shared" si="5" ref="M12:M18">K12-K12*10%</f>
        <v>1141.2</v>
      </c>
      <c r="N12" s="91">
        <f aca="true" t="shared" si="6" ref="N12:N18">K12-K12*13%</f>
        <v>1103.16</v>
      </c>
      <c r="O12" s="237" t="s">
        <v>244</v>
      </c>
    </row>
    <row r="13" spans="2:15" ht="33.75" customHeight="1">
      <c r="B13" s="240"/>
      <c r="C13" s="244"/>
      <c r="D13" s="248"/>
      <c r="E13" s="25" t="s">
        <v>262</v>
      </c>
      <c r="F13" s="25">
        <v>6</v>
      </c>
      <c r="G13" s="64"/>
      <c r="H13" s="41" t="e">
        <f>J13*(1-#REF!)</f>
        <v>#REF!</v>
      </c>
      <c r="I13" s="26" t="e">
        <f t="shared" si="4"/>
        <v>#REF!</v>
      </c>
      <c r="J13" s="88">
        <v>42</v>
      </c>
      <c r="K13" s="89">
        <v>1268</v>
      </c>
      <c r="L13" s="91">
        <f>K13-K13*5%</f>
        <v>1204.6</v>
      </c>
      <c r="M13" s="91">
        <f t="shared" si="5"/>
        <v>1141.2</v>
      </c>
      <c r="N13" s="91">
        <f t="shared" si="6"/>
        <v>1103.16</v>
      </c>
      <c r="O13" s="237"/>
    </row>
    <row r="14" spans="2:15" ht="29.25" customHeight="1">
      <c r="B14" s="250"/>
      <c r="C14" s="251"/>
      <c r="D14" s="252"/>
      <c r="E14" s="13" t="s">
        <v>263</v>
      </c>
      <c r="F14" s="13">
        <v>6</v>
      </c>
      <c r="G14" s="60"/>
      <c r="H14" s="37" t="e">
        <f>J14*(1-#REF!)</f>
        <v>#REF!</v>
      </c>
      <c r="I14" s="22" t="e">
        <f t="shared" si="4"/>
        <v>#REF!</v>
      </c>
      <c r="J14" s="86">
        <v>42</v>
      </c>
      <c r="K14" s="89">
        <v>1268</v>
      </c>
      <c r="L14" s="89">
        <f>K14-K14*5%</f>
        <v>1204.6</v>
      </c>
      <c r="M14" s="89">
        <f t="shared" si="5"/>
        <v>1141.2</v>
      </c>
      <c r="N14" s="89">
        <f t="shared" si="6"/>
        <v>1103.16</v>
      </c>
      <c r="O14" s="237"/>
    </row>
    <row r="15" spans="2:15" ht="31.5" customHeight="1" thickBot="1">
      <c r="B15" s="241"/>
      <c r="C15" s="245"/>
      <c r="D15" s="249"/>
      <c r="E15" s="12" t="s">
        <v>72</v>
      </c>
      <c r="F15" s="12">
        <v>6</v>
      </c>
      <c r="G15" s="69"/>
      <c r="H15" s="39" t="e">
        <f>J15*(1-#REF!)</f>
        <v>#REF!</v>
      </c>
      <c r="I15" s="23" t="e">
        <f t="shared" si="4"/>
        <v>#REF!</v>
      </c>
      <c r="J15" s="87">
        <v>42</v>
      </c>
      <c r="K15" s="89">
        <v>1268</v>
      </c>
      <c r="L15" s="92">
        <f t="shared" si="1"/>
        <v>1204.6</v>
      </c>
      <c r="M15" s="92">
        <f t="shared" si="5"/>
        <v>1141.2</v>
      </c>
      <c r="N15" s="92">
        <f t="shared" si="6"/>
        <v>1103.16</v>
      </c>
      <c r="O15" s="237"/>
    </row>
    <row r="16" spans="2:15" ht="33.75" customHeight="1">
      <c r="B16" s="238" t="s">
        <v>249</v>
      </c>
      <c r="C16" s="242" t="s">
        <v>256</v>
      </c>
      <c r="D16" s="246" t="s">
        <v>264</v>
      </c>
      <c r="E16" s="11" t="s">
        <v>257</v>
      </c>
      <c r="F16" s="11">
        <v>6</v>
      </c>
      <c r="G16" s="66"/>
      <c r="H16" s="38" t="e">
        <f>J16*(1-#REF!)</f>
        <v>#REF!</v>
      </c>
      <c r="I16" s="21" t="e">
        <f t="shared" si="4"/>
        <v>#REF!</v>
      </c>
      <c r="J16" s="81">
        <v>42</v>
      </c>
      <c r="K16" s="91">
        <v>1302</v>
      </c>
      <c r="L16" s="91">
        <f t="shared" si="1"/>
        <v>1236.9</v>
      </c>
      <c r="M16" s="91">
        <f t="shared" si="5"/>
        <v>1171.8</v>
      </c>
      <c r="N16" s="91">
        <f t="shared" si="6"/>
        <v>1132.74</v>
      </c>
      <c r="O16" s="237" t="s">
        <v>244</v>
      </c>
    </row>
    <row r="17" spans="2:15" ht="44.25" customHeight="1">
      <c r="B17" s="240"/>
      <c r="C17" s="244"/>
      <c r="D17" s="248"/>
      <c r="E17" s="13" t="s">
        <v>258</v>
      </c>
      <c r="F17" s="13">
        <v>6</v>
      </c>
      <c r="G17" s="60"/>
      <c r="H17" s="37" t="e">
        <f>J17*(1-#REF!)</f>
        <v>#REF!</v>
      </c>
      <c r="I17" s="22" t="e">
        <f t="shared" si="4"/>
        <v>#REF!</v>
      </c>
      <c r="J17" s="86">
        <v>42</v>
      </c>
      <c r="K17" s="91">
        <v>1302</v>
      </c>
      <c r="L17" s="89">
        <f t="shared" si="1"/>
        <v>1236.9</v>
      </c>
      <c r="M17" s="89">
        <f t="shared" si="5"/>
        <v>1171.8</v>
      </c>
      <c r="N17" s="89">
        <f t="shared" si="6"/>
        <v>1132.74</v>
      </c>
      <c r="O17" s="237"/>
    </row>
    <row r="18" spans="2:15" ht="44.25" customHeight="1" thickBot="1">
      <c r="B18" s="241"/>
      <c r="C18" s="245"/>
      <c r="D18" s="249"/>
      <c r="E18" s="24" t="s">
        <v>259</v>
      </c>
      <c r="F18" s="12">
        <v>6</v>
      </c>
      <c r="G18" s="69"/>
      <c r="H18" s="39" t="e">
        <f>J18*(1-#REF!)</f>
        <v>#REF!</v>
      </c>
      <c r="I18" s="23" t="e">
        <f t="shared" si="4"/>
        <v>#REF!</v>
      </c>
      <c r="J18" s="87">
        <v>42</v>
      </c>
      <c r="K18" s="91">
        <v>1302</v>
      </c>
      <c r="L18" s="92">
        <f t="shared" si="1"/>
        <v>1236.9</v>
      </c>
      <c r="M18" s="92">
        <f t="shared" si="5"/>
        <v>1171.8</v>
      </c>
      <c r="N18" s="92">
        <f t="shared" si="6"/>
        <v>1132.74</v>
      </c>
      <c r="O18" s="237"/>
    </row>
    <row r="19" spans="2:15" s="3" customFormat="1" ht="43.5" customHeight="1">
      <c r="B19" s="238" t="s">
        <v>250</v>
      </c>
      <c r="C19" s="242" t="s">
        <v>86</v>
      </c>
      <c r="D19" s="246" t="s">
        <v>265</v>
      </c>
      <c r="E19" s="13" t="s">
        <v>261</v>
      </c>
      <c r="F19" s="13">
        <v>6</v>
      </c>
      <c r="G19" s="60"/>
      <c r="H19" s="37" t="e">
        <f>J19*(1-#REF!)</f>
        <v>#REF!</v>
      </c>
      <c r="I19" s="22" t="e">
        <f t="shared" si="4"/>
        <v>#REF!</v>
      </c>
      <c r="J19" s="184">
        <v>42</v>
      </c>
      <c r="K19" s="89">
        <v>1479</v>
      </c>
      <c r="L19" s="89">
        <f>K19-K19*5%</f>
        <v>1405.05</v>
      </c>
      <c r="M19" s="89">
        <f aca="true" t="shared" si="7" ref="M19:M24">K19-K19*10%</f>
        <v>1331.1</v>
      </c>
      <c r="N19" s="89">
        <f aca="true" t="shared" si="8" ref="N19:N24">K19-K19*13%</f>
        <v>1286.73</v>
      </c>
      <c r="O19" s="237" t="s">
        <v>244</v>
      </c>
    </row>
    <row r="20" spans="2:15" s="3" customFormat="1" ht="47.25" customHeight="1">
      <c r="B20" s="239"/>
      <c r="C20" s="243"/>
      <c r="D20" s="247"/>
      <c r="E20" s="25" t="s">
        <v>262</v>
      </c>
      <c r="F20" s="25">
        <v>6</v>
      </c>
      <c r="G20" s="64"/>
      <c r="H20" s="41" t="e">
        <f>J20*(1-#REF!)</f>
        <v>#REF!</v>
      </c>
      <c r="I20" s="26" t="e">
        <f t="shared" si="4"/>
        <v>#REF!</v>
      </c>
      <c r="J20" s="88">
        <v>42</v>
      </c>
      <c r="K20" s="89">
        <v>1479</v>
      </c>
      <c r="L20" s="91">
        <f>K20-K20*5%</f>
        <v>1405.05</v>
      </c>
      <c r="M20" s="91">
        <f t="shared" si="7"/>
        <v>1331.1</v>
      </c>
      <c r="N20" s="91">
        <f t="shared" si="8"/>
        <v>1286.73</v>
      </c>
      <c r="O20" s="237"/>
    </row>
    <row r="21" spans="2:15" ht="30" customHeight="1">
      <c r="B21" s="240"/>
      <c r="C21" s="244"/>
      <c r="D21" s="248"/>
      <c r="E21" s="13" t="s">
        <v>263</v>
      </c>
      <c r="F21" s="13">
        <v>6</v>
      </c>
      <c r="G21" s="60"/>
      <c r="H21" s="37" t="e">
        <f>J21*(1-#REF!)</f>
        <v>#REF!</v>
      </c>
      <c r="I21" s="22" t="e">
        <f t="shared" si="4"/>
        <v>#REF!</v>
      </c>
      <c r="J21" s="86">
        <v>42</v>
      </c>
      <c r="K21" s="89">
        <v>1479</v>
      </c>
      <c r="L21" s="89">
        <f>K21-K21*5%</f>
        <v>1405.05</v>
      </c>
      <c r="M21" s="89">
        <f t="shared" si="7"/>
        <v>1331.1</v>
      </c>
      <c r="N21" s="89">
        <f t="shared" si="8"/>
        <v>1286.73</v>
      </c>
      <c r="O21" s="237"/>
    </row>
    <row r="22" spans="2:15" ht="30" customHeight="1" thickBot="1">
      <c r="B22" s="241"/>
      <c r="C22" s="245"/>
      <c r="D22" s="249"/>
      <c r="E22" s="12" t="s">
        <v>72</v>
      </c>
      <c r="F22" s="12">
        <v>6</v>
      </c>
      <c r="G22" s="69"/>
      <c r="H22" s="39" t="e">
        <f>J22*(1-#REF!)</f>
        <v>#REF!</v>
      </c>
      <c r="I22" s="23" t="e">
        <f aca="true" t="shared" si="9" ref="I22:I29">G22*H22</f>
        <v>#REF!</v>
      </c>
      <c r="J22" s="87">
        <v>42</v>
      </c>
      <c r="K22" s="89">
        <v>1479</v>
      </c>
      <c r="L22" s="92">
        <f t="shared" si="1"/>
        <v>1405.05</v>
      </c>
      <c r="M22" s="92">
        <f t="shared" si="7"/>
        <v>1331.1</v>
      </c>
      <c r="N22" s="92">
        <f t="shared" si="8"/>
        <v>1286.73</v>
      </c>
      <c r="O22" s="237"/>
    </row>
    <row r="23" spans="2:15" ht="89.25" customHeight="1" thickBot="1">
      <c r="B23" s="160" t="s">
        <v>251</v>
      </c>
      <c r="C23" s="163" t="s">
        <v>256</v>
      </c>
      <c r="D23" s="11" t="s">
        <v>266</v>
      </c>
      <c r="E23" s="13" t="s">
        <v>261</v>
      </c>
      <c r="F23" s="11">
        <v>6</v>
      </c>
      <c r="G23" s="66"/>
      <c r="H23" s="38" t="e">
        <f>J23*(1-#REF!)</f>
        <v>#REF!</v>
      </c>
      <c r="I23" s="21" t="e">
        <f t="shared" si="9"/>
        <v>#REF!</v>
      </c>
      <c r="J23" s="81">
        <v>42</v>
      </c>
      <c r="K23" s="91">
        <v>885</v>
      </c>
      <c r="L23" s="91">
        <f t="shared" si="1"/>
        <v>840.75</v>
      </c>
      <c r="M23" s="91">
        <f t="shared" si="7"/>
        <v>796.5</v>
      </c>
      <c r="N23" s="91">
        <f t="shared" si="8"/>
        <v>769.95</v>
      </c>
      <c r="O23" s="170" t="s">
        <v>244</v>
      </c>
    </row>
    <row r="24" spans="2:15" ht="15.75">
      <c r="B24" s="238" t="s">
        <v>212</v>
      </c>
      <c r="C24" s="242" t="s">
        <v>214</v>
      </c>
      <c r="D24" s="246" t="s">
        <v>218</v>
      </c>
      <c r="E24" s="254" t="s">
        <v>215</v>
      </c>
      <c r="F24" s="254">
        <v>6</v>
      </c>
      <c r="G24" s="257"/>
      <c r="H24" s="38" t="e">
        <f>J24*(1-#REF!)</f>
        <v>#REF!</v>
      </c>
      <c r="I24" s="127" t="e">
        <f t="shared" si="9"/>
        <v>#REF!</v>
      </c>
      <c r="J24" s="81">
        <v>60</v>
      </c>
      <c r="K24" s="224">
        <v>1725</v>
      </c>
      <c r="L24" s="227">
        <f t="shared" si="1"/>
        <v>1638.75</v>
      </c>
      <c r="M24" s="227">
        <f t="shared" si="7"/>
        <v>1552.5</v>
      </c>
      <c r="N24" s="227">
        <f t="shared" si="8"/>
        <v>1500.75</v>
      </c>
      <c r="O24" s="230" t="s">
        <v>244</v>
      </c>
    </row>
    <row r="25" spans="2:15" ht="15.75">
      <c r="B25" s="231"/>
      <c r="C25" s="244"/>
      <c r="D25" s="248"/>
      <c r="E25" s="255"/>
      <c r="F25" s="255"/>
      <c r="G25" s="222"/>
      <c r="H25" s="37" t="e">
        <f>J25*(1-#REF!)</f>
        <v>#REF!</v>
      </c>
      <c r="I25" s="33" t="e">
        <f t="shared" si="9"/>
        <v>#REF!</v>
      </c>
      <c r="J25" s="86">
        <v>60</v>
      </c>
      <c r="K25" s="225"/>
      <c r="L25" s="228"/>
      <c r="M25" s="228"/>
      <c r="N25" s="228"/>
      <c r="O25" s="230"/>
    </row>
    <row r="26" spans="2:15" ht="16.5" thickBot="1">
      <c r="B26" s="232"/>
      <c r="C26" s="245"/>
      <c r="D26" s="249"/>
      <c r="E26" s="256"/>
      <c r="F26" s="256"/>
      <c r="G26" s="223"/>
      <c r="H26" s="39" t="e">
        <f>J26*(1-#REF!)</f>
        <v>#REF!</v>
      </c>
      <c r="I26" s="185" t="e">
        <f t="shared" si="9"/>
        <v>#REF!</v>
      </c>
      <c r="J26" s="87">
        <v>60</v>
      </c>
      <c r="K26" s="226"/>
      <c r="L26" s="229"/>
      <c r="M26" s="229"/>
      <c r="N26" s="229"/>
      <c r="O26" s="230"/>
    </row>
    <row r="27" spans="2:15" ht="15.75">
      <c r="B27" s="238" t="s">
        <v>213</v>
      </c>
      <c r="C27" s="242" t="s">
        <v>214</v>
      </c>
      <c r="D27" s="246" t="s">
        <v>217</v>
      </c>
      <c r="E27" s="254" t="s">
        <v>216</v>
      </c>
      <c r="F27" s="254">
        <v>6</v>
      </c>
      <c r="G27" s="257"/>
      <c r="H27" s="38" t="e">
        <f>J27*(1-#REF!)</f>
        <v>#REF!</v>
      </c>
      <c r="I27" s="127" t="e">
        <f t="shared" si="9"/>
        <v>#REF!</v>
      </c>
      <c r="J27" s="81">
        <v>60</v>
      </c>
      <c r="K27" s="224">
        <v>1551</v>
      </c>
      <c r="L27" s="227">
        <f>K27-K27*5%</f>
        <v>1473.45</v>
      </c>
      <c r="M27" s="227">
        <f>K27-K27*10%</f>
        <v>1395.9</v>
      </c>
      <c r="N27" s="227">
        <f>K27-K27*13%</f>
        <v>1349.37</v>
      </c>
      <c r="O27" s="230" t="s">
        <v>244</v>
      </c>
    </row>
    <row r="28" spans="2:15" ht="15.75">
      <c r="B28" s="231"/>
      <c r="C28" s="244"/>
      <c r="D28" s="248"/>
      <c r="E28" s="255"/>
      <c r="F28" s="255"/>
      <c r="G28" s="222"/>
      <c r="H28" s="37" t="e">
        <f>J28*(1-#REF!)</f>
        <v>#REF!</v>
      </c>
      <c r="I28" s="33" t="e">
        <f t="shared" si="9"/>
        <v>#REF!</v>
      </c>
      <c r="J28" s="86">
        <v>60</v>
      </c>
      <c r="K28" s="225"/>
      <c r="L28" s="228"/>
      <c r="M28" s="228"/>
      <c r="N28" s="228"/>
      <c r="O28" s="230"/>
    </row>
    <row r="29" spans="2:15" ht="16.5" thickBot="1">
      <c r="B29" s="232"/>
      <c r="C29" s="245"/>
      <c r="D29" s="249"/>
      <c r="E29" s="256"/>
      <c r="F29" s="256"/>
      <c r="G29" s="223"/>
      <c r="H29" s="39" t="e">
        <f>J29*(1-#REF!)</f>
        <v>#REF!</v>
      </c>
      <c r="I29" s="185" t="e">
        <f t="shared" si="9"/>
        <v>#REF!</v>
      </c>
      <c r="J29" s="87">
        <v>60</v>
      </c>
      <c r="K29" s="226"/>
      <c r="L29" s="229"/>
      <c r="M29" s="229"/>
      <c r="N29" s="229"/>
      <c r="O29" s="230"/>
    </row>
    <row r="30" spans="2:15" ht="30" customHeight="1">
      <c r="B30" s="221" t="s">
        <v>52</v>
      </c>
      <c r="C30" s="260" t="s">
        <v>51</v>
      </c>
      <c r="D30" s="233" t="s">
        <v>10</v>
      </c>
      <c r="E30" s="11" t="s">
        <v>47</v>
      </c>
      <c r="F30" s="11">
        <v>6</v>
      </c>
      <c r="G30" s="65"/>
      <c r="H30" s="21" t="e">
        <f>J30*(1-#REF!)</f>
        <v>#REF!</v>
      </c>
      <c r="I30" s="21" t="e">
        <f aca="true" t="shared" si="10" ref="I30:I60">G30*H30</f>
        <v>#REF!</v>
      </c>
      <c r="J30" s="83">
        <v>60</v>
      </c>
      <c r="K30" s="91">
        <v>1485</v>
      </c>
      <c r="L30" s="91">
        <f aca="true" t="shared" si="11" ref="L30:L72">K30-K30*5%</f>
        <v>1410.75</v>
      </c>
      <c r="M30" s="91">
        <f aca="true" t="shared" si="12" ref="M30:M72">K30-K30*10%</f>
        <v>1336.5</v>
      </c>
      <c r="N30" s="91">
        <f aca="true" t="shared" si="13" ref="N30:N72">K30-K30*13%</f>
        <v>1291.95</v>
      </c>
      <c r="O30" s="3" t="s">
        <v>237</v>
      </c>
    </row>
    <row r="31" spans="2:15" ht="30" customHeight="1">
      <c r="B31" s="258"/>
      <c r="C31" s="261"/>
      <c r="D31" s="234"/>
      <c r="E31" s="13" t="s">
        <v>46</v>
      </c>
      <c r="F31" s="13">
        <v>6</v>
      </c>
      <c r="G31" s="61"/>
      <c r="H31" s="22" t="e">
        <f>J31*(1-#REF!)</f>
        <v>#REF!</v>
      </c>
      <c r="I31" s="22" t="e">
        <f t="shared" si="10"/>
        <v>#REF!</v>
      </c>
      <c r="J31" s="84">
        <v>60</v>
      </c>
      <c r="K31" s="89">
        <v>1485</v>
      </c>
      <c r="L31" s="89">
        <f t="shared" si="11"/>
        <v>1410.75</v>
      </c>
      <c r="M31" s="89">
        <f t="shared" si="12"/>
        <v>1336.5</v>
      </c>
      <c r="N31" s="89">
        <f t="shared" si="13"/>
        <v>1291.95</v>
      </c>
      <c r="O31" s="3" t="s">
        <v>237</v>
      </c>
    </row>
    <row r="32" spans="2:15" ht="29.25" customHeight="1" thickBot="1">
      <c r="B32" s="259"/>
      <c r="C32" s="262"/>
      <c r="D32" s="220"/>
      <c r="E32" s="24" t="s">
        <v>48</v>
      </c>
      <c r="F32" s="24">
        <v>6</v>
      </c>
      <c r="G32" s="68"/>
      <c r="H32" s="27" t="e">
        <f>J32*(1-#REF!)</f>
        <v>#REF!</v>
      </c>
      <c r="I32" s="27" t="e">
        <f t="shared" si="10"/>
        <v>#REF!</v>
      </c>
      <c r="J32" s="85">
        <v>60</v>
      </c>
      <c r="K32" s="92">
        <v>1485</v>
      </c>
      <c r="L32" s="92">
        <f t="shared" si="11"/>
        <v>1410.75</v>
      </c>
      <c r="M32" s="92">
        <f t="shared" si="12"/>
        <v>1336.5</v>
      </c>
      <c r="N32" s="92">
        <f t="shared" si="13"/>
        <v>1291.95</v>
      </c>
      <c r="O32" s="3" t="s">
        <v>237</v>
      </c>
    </row>
    <row r="33" spans="2:15" ht="29.25" customHeight="1">
      <c r="B33" s="238" t="s">
        <v>53</v>
      </c>
      <c r="C33" s="242" t="s">
        <v>37</v>
      </c>
      <c r="D33" s="246" t="s">
        <v>6</v>
      </c>
      <c r="E33" s="11" t="s">
        <v>43</v>
      </c>
      <c r="F33" s="11">
        <v>6</v>
      </c>
      <c r="G33" s="66"/>
      <c r="H33" s="38" t="e">
        <f>J33*(1-#REF!)</f>
        <v>#REF!</v>
      </c>
      <c r="I33" s="21" t="e">
        <f t="shared" si="10"/>
        <v>#REF!</v>
      </c>
      <c r="J33" s="81">
        <v>32</v>
      </c>
      <c r="K33" s="91">
        <v>792</v>
      </c>
      <c r="L33" s="91">
        <f t="shared" si="11"/>
        <v>752.4</v>
      </c>
      <c r="M33" s="91">
        <f t="shared" si="12"/>
        <v>712.8</v>
      </c>
      <c r="N33" s="91">
        <f t="shared" si="13"/>
        <v>689.04</v>
      </c>
      <c r="O33" s="3" t="s">
        <v>237</v>
      </c>
    </row>
    <row r="34" spans="2:15" s="3" customFormat="1" ht="30" customHeight="1">
      <c r="B34" s="240"/>
      <c r="C34" s="244"/>
      <c r="D34" s="248"/>
      <c r="E34" s="13" t="s">
        <v>42</v>
      </c>
      <c r="F34" s="13">
        <v>6</v>
      </c>
      <c r="G34" s="60"/>
      <c r="H34" s="37" t="e">
        <f>J34*(1-#REF!)</f>
        <v>#REF!</v>
      </c>
      <c r="I34" s="22" t="e">
        <f t="shared" si="10"/>
        <v>#REF!</v>
      </c>
      <c r="J34" s="86">
        <v>32</v>
      </c>
      <c r="K34" s="89">
        <v>792</v>
      </c>
      <c r="L34" s="89">
        <f t="shared" si="11"/>
        <v>752.4</v>
      </c>
      <c r="M34" s="89">
        <f t="shared" si="12"/>
        <v>712.8</v>
      </c>
      <c r="N34" s="89">
        <f t="shared" si="13"/>
        <v>689.04</v>
      </c>
      <c r="O34" s="3" t="s">
        <v>237</v>
      </c>
    </row>
    <row r="35" spans="2:15" s="3" customFormat="1" ht="30" customHeight="1" thickBot="1">
      <c r="B35" s="250"/>
      <c r="C35" s="251"/>
      <c r="D35" s="252"/>
      <c r="E35" s="24" t="s">
        <v>44</v>
      </c>
      <c r="F35" s="24">
        <v>6</v>
      </c>
      <c r="G35" s="67"/>
      <c r="H35" s="40" t="e">
        <f>J35*(1-#REF!)</f>
        <v>#REF!</v>
      </c>
      <c r="I35" s="27" t="e">
        <f t="shared" si="10"/>
        <v>#REF!</v>
      </c>
      <c r="J35" s="82">
        <v>32</v>
      </c>
      <c r="K35" s="92">
        <v>792</v>
      </c>
      <c r="L35" s="92">
        <f t="shared" si="11"/>
        <v>752.4</v>
      </c>
      <c r="M35" s="92">
        <f t="shared" si="12"/>
        <v>712.8</v>
      </c>
      <c r="N35" s="92">
        <f t="shared" si="13"/>
        <v>689.04</v>
      </c>
      <c r="O35" s="3" t="s">
        <v>237</v>
      </c>
    </row>
    <row r="36" spans="2:15" s="3" customFormat="1" ht="30" customHeight="1">
      <c r="B36" s="238" t="s">
        <v>65</v>
      </c>
      <c r="C36" s="242" t="s">
        <v>63</v>
      </c>
      <c r="D36" s="246" t="s">
        <v>6</v>
      </c>
      <c r="E36" s="11" t="s">
        <v>42</v>
      </c>
      <c r="F36" s="11">
        <v>6</v>
      </c>
      <c r="G36" s="66"/>
      <c r="H36" s="38" t="e">
        <f>J36*(1-#REF!)</f>
        <v>#REF!</v>
      </c>
      <c r="I36" s="21" t="e">
        <f t="shared" si="10"/>
        <v>#REF!</v>
      </c>
      <c r="J36" s="81">
        <v>34</v>
      </c>
      <c r="K36" s="91">
        <v>840</v>
      </c>
      <c r="L36" s="91">
        <f t="shared" si="11"/>
        <v>798</v>
      </c>
      <c r="M36" s="91">
        <f t="shared" si="12"/>
        <v>756</v>
      </c>
      <c r="N36" s="91">
        <f t="shared" si="13"/>
        <v>730.8</v>
      </c>
      <c r="O36" s="3" t="s">
        <v>237</v>
      </c>
    </row>
    <row r="37" spans="2:15" ht="29.25" customHeight="1">
      <c r="B37" s="240"/>
      <c r="C37" s="244"/>
      <c r="D37" s="248"/>
      <c r="E37" s="13" t="s">
        <v>44</v>
      </c>
      <c r="F37" s="13">
        <v>6</v>
      </c>
      <c r="G37" s="60"/>
      <c r="H37" s="37" t="e">
        <f>J37*(1-#REF!)</f>
        <v>#REF!</v>
      </c>
      <c r="I37" s="22" t="e">
        <f t="shared" si="10"/>
        <v>#REF!</v>
      </c>
      <c r="J37" s="86">
        <v>34</v>
      </c>
      <c r="K37" s="89">
        <v>840</v>
      </c>
      <c r="L37" s="89">
        <f t="shared" si="11"/>
        <v>798</v>
      </c>
      <c r="M37" s="89">
        <f t="shared" si="12"/>
        <v>756</v>
      </c>
      <c r="N37" s="89">
        <f t="shared" si="13"/>
        <v>730.8</v>
      </c>
      <c r="O37" s="3" t="s">
        <v>237</v>
      </c>
    </row>
    <row r="38" spans="2:15" ht="30" customHeight="1" thickBot="1">
      <c r="B38" s="241"/>
      <c r="C38" s="245"/>
      <c r="D38" s="249"/>
      <c r="E38" s="12" t="s">
        <v>64</v>
      </c>
      <c r="F38" s="12">
        <v>6</v>
      </c>
      <c r="G38" s="69"/>
      <c r="H38" s="39" t="e">
        <f>J38*(1-#REF!)</f>
        <v>#REF!</v>
      </c>
      <c r="I38" s="23" t="e">
        <f t="shared" si="10"/>
        <v>#REF!</v>
      </c>
      <c r="J38" s="87">
        <v>34</v>
      </c>
      <c r="K38" s="92">
        <v>840</v>
      </c>
      <c r="L38" s="92">
        <f t="shared" si="11"/>
        <v>798</v>
      </c>
      <c r="M38" s="92">
        <f t="shared" si="12"/>
        <v>756</v>
      </c>
      <c r="N38" s="92">
        <f t="shared" si="13"/>
        <v>730.8</v>
      </c>
      <c r="O38" s="3" t="s">
        <v>237</v>
      </c>
    </row>
    <row r="39" spans="2:15" ht="29.25" customHeight="1">
      <c r="B39" s="238" t="s">
        <v>55</v>
      </c>
      <c r="C39" s="242" t="s">
        <v>86</v>
      </c>
      <c r="D39" s="246" t="s">
        <v>7</v>
      </c>
      <c r="E39" s="11" t="s">
        <v>47</v>
      </c>
      <c r="F39" s="11">
        <v>6</v>
      </c>
      <c r="G39" s="66"/>
      <c r="H39" s="38" t="e">
        <f>J39*(1-#REF!)</f>
        <v>#REF!</v>
      </c>
      <c r="I39" s="21" t="e">
        <f t="shared" si="10"/>
        <v>#REF!</v>
      </c>
      <c r="J39" s="81">
        <v>42</v>
      </c>
      <c r="K39" s="91">
        <v>1038</v>
      </c>
      <c r="L39" s="91">
        <f t="shared" si="11"/>
        <v>986.1</v>
      </c>
      <c r="M39" s="91">
        <f t="shared" si="12"/>
        <v>934.2</v>
      </c>
      <c r="N39" s="91">
        <f t="shared" si="13"/>
        <v>903.06</v>
      </c>
      <c r="O39" s="3" t="s">
        <v>237</v>
      </c>
    </row>
    <row r="40" spans="2:15" s="43" customFormat="1" ht="29.25" customHeight="1">
      <c r="B40" s="240"/>
      <c r="C40" s="244"/>
      <c r="D40" s="248"/>
      <c r="E40" s="13" t="s">
        <v>46</v>
      </c>
      <c r="F40" s="13">
        <v>6</v>
      </c>
      <c r="G40" s="60"/>
      <c r="H40" s="37" t="e">
        <f>J40*(1-#REF!)</f>
        <v>#REF!</v>
      </c>
      <c r="I40" s="22" t="e">
        <f t="shared" si="10"/>
        <v>#REF!</v>
      </c>
      <c r="J40" s="86">
        <v>42</v>
      </c>
      <c r="K40" s="89">
        <v>1038</v>
      </c>
      <c r="L40" s="89">
        <f t="shared" si="11"/>
        <v>986.1</v>
      </c>
      <c r="M40" s="89">
        <f t="shared" si="12"/>
        <v>934.2</v>
      </c>
      <c r="N40" s="89">
        <f t="shared" si="13"/>
        <v>903.06</v>
      </c>
      <c r="O40" s="3" t="s">
        <v>237</v>
      </c>
    </row>
    <row r="41" spans="2:15" ht="30" customHeight="1" thickBot="1">
      <c r="B41" s="241"/>
      <c r="C41" s="245"/>
      <c r="D41" s="249"/>
      <c r="E41" s="12" t="s">
        <v>48</v>
      </c>
      <c r="F41" s="12">
        <v>6</v>
      </c>
      <c r="G41" s="69"/>
      <c r="H41" s="39" t="e">
        <f>J41*(1-#REF!)</f>
        <v>#REF!</v>
      </c>
      <c r="I41" s="23" t="e">
        <f t="shared" si="10"/>
        <v>#REF!</v>
      </c>
      <c r="J41" s="87">
        <v>42</v>
      </c>
      <c r="K41" s="92">
        <v>1038</v>
      </c>
      <c r="L41" s="92">
        <f t="shared" si="11"/>
        <v>986.1</v>
      </c>
      <c r="M41" s="92">
        <f t="shared" si="12"/>
        <v>934.2</v>
      </c>
      <c r="N41" s="92">
        <f t="shared" si="13"/>
        <v>903.06</v>
      </c>
      <c r="O41" s="3" t="s">
        <v>237</v>
      </c>
    </row>
    <row r="42" spans="2:15" ht="30" customHeight="1">
      <c r="B42" s="238" t="s">
        <v>54</v>
      </c>
      <c r="C42" s="242" t="s">
        <v>38</v>
      </c>
      <c r="D42" s="246" t="s">
        <v>5</v>
      </c>
      <c r="E42" s="11" t="s">
        <v>40</v>
      </c>
      <c r="F42" s="11">
        <v>6</v>
      </c>
      <c r="G42" s="66"/>
      <c r="H42" s="38" t="e">
        <f>J42*(1-#REF!)</f>
        <v>#REF!</v>
      </c>
      <c r="I42" s="21" t="e">
        <f t="shared" si="10"/>
        <v>#REF!</v>
      </c>
      <c r="J42" s="81">
        <v>44</v>
      </c>
      <c r="K42" s="91">
        <v>1087</v>
      </c>
      <c r="L42" s="91">
        <f t="shared" si="11"/>
        <v>1032.65</v>
      </c>
      <c r="M42" s="91">
        <f t="shared" si="12"/>
        <v>978.3</v>
      </c>
      <c r="N42" s="91">
        <f t="shared" si="13"/>
        <v>945.69</v>
      </c>
      <c r="O42" s="3" t="s">
        <v>237</v>
      </c>
    </row>
    <row r="43" spans="2:15" ht="29.25" customHeight="1" thickBot="1">
      <c r="B43" s="241"/>
      <c r="C43" s="245"/>
      <c r="D43" s="249"/>
      <c r="E43" s="12" t="s">
        <v>41</v>
      </c>
      <c r="F43" s="12">
        <v>6</v>
      </c>
      <c r="G43" s="69"/>
      <c r="H43" s="39" t="e">
        <f>J43*(1-#REF!)</f>
        <v>#REF!</v>
      </c>
      <c r="I43" s="23" t="e">
        <f t="shared" si="10"/>
        <v>#REF!</v>
      </c>
      <c r="J43" s="87">
        <v>44</v>
      </c>
      <c r="K43" s="92">
        <v>1087</v>
      </c>
      <c r="L43" s="92">
        <f t="shared" si="11"/>
        <v>1032.65</v>
      </c>
      <c r="M43" s="92">
        <f t="shared" si="12"/>
        <v>978.3</v>
      </c>
      <c r="N43" s="92">
        <f t="shared" si="13"/>
        <v>945.69</v>
      </c>
      <c r="O43" s="3" t="s">
        <v>237</v>
      </c>
    </row>
    <row r="44" spans="2:15" ht="30" customHeight="1">
      <c r="B44" s="263" t="s">
        <v>67</v>
      </c>
      <c r="C44" s="242" t="s">
        <v>38</v>
      </c>
      <c r="D44" s="246" t="s">
        <v>5</v>
      </c>
      <c r="E44" s="11" t="s">
        <v>40</v>
      </c>
      <c r="F44" s="11">
        <v>6</v>
      </c>
      <c r="G44" s="65"/>
      <c r="H44" s="42" t="e">
        <f>J44*(1-#REF!)</f>
        <v>#REF!</v>
      </c>
      <c r="I44" s="21" t="e">
        <f t="shared" si="10"/>
        <v>#REF!</v>
      </c>
      <c r="J44" s="81">
        <v>44</v>
      </c>
      <c r="K44" s="91">
        <v>1087</v>
      </c>
      <c r="L44" s="91">
        <f t="shared" si="11"/>
        <v>1032.65</v>
      </c>
      <c r="M44" s="91">
        <f t="shared" si="12"/>
        <v>978.3</v>
      </c>
      <c r="N44" s="91">
        <f t="shared" si="13"/>
        <v>945.69</v>
      </c>
      <c r="O44" s="3" t="s">
        <v>237</v>
      </c>
    </row>
    <row r="45" spans="2:15" ht="30" customHeight="1" thickBot="1">
      <c r="B45" s="241"/>
      <c r="C45" s="245"/>
      <c r="D45" s="264"/>
      <c r="E45" s="12" t="s">
        <v>47</v>
      </c>
      <c r="F45" s="12">
        <v>6</v>
      </c>
      <c r="G45" s="69"/>
      <c r="H45" s="39" t="e">
        <f>J45*(1-#REF!)</f>
        <v>#REF!</v>
      </c>
      <c r="I45" s="23" t="e">
        <f t="shared" si="10"/>
        <v>#REF!</v>
      </c>
      <c r="J45" s="87">
        <v>44</v>
      </c>
      <c r="K45" s="92">
        <v>1087</v>
      </c>
      <c r="L45" s="92">
        <f t="shared" si="11"/>
        <v>1032.65</v>
      </c>
      <c r="M45" s="92">
        <f t="shared" si="12"/>
        <v>978.3</v>
      </c>
      <c r="N45" s="92">
        <f t="shared" si="13"/>
        <v>945.69</v>
      </c>
      <c r="O45" s="3" t="s">
        <v>237</v>
      </c>
    </row>
    <row r="46" spans="2:15" ht="30" customHeight="1">
      <c r="B46" s="238" t="s">
        <v>56</v>
      </c>
      <c r="C46" s="242" t="s">
        <v>92</v>
      </c>
      <c r="D46" s="246" t="s">
        <v>8</v>
      </c>
      <c r="E46" s="11" t="s">
        <v>47</v>
      </c>
      <c r="F46" s="11">
        <v>6</v>
      </c>
      <c r="G46" s="66"/>
      <c r="H46" s="38" t="e">
        <f>J46*(1-#REF!)</f>
        <v>#REF!</v>
      </c>
      <c r="I46" s="21" t="e">
        <f t="shared" si="10"/>
        <v>#REF!</v>
      </c>
      <c r="J46" s="81">
        <v>45</v>
      </c>
      <c r="K46" s="93">
        <v>1115</v>
      </c>
      <c r="L46" s="93">
        <f t="shared" si="11"/>
        <v>1059.25</v>
      </c>
      <c r="M46" s="93">
        <f t="shared" si="12"/>
        <v>1003.5</v>
      </c>
      <c r="N46" s="93">
        <f t="shared" si="13"/>
        <v>970.05</v>
      </c>
      <c r="O46" s="3" t="s">
        <v>237</v>
      </c>
    </row>
    <row r="47" spans="2:15" ht="30" customHeight="1">
      <c r="B47" s="240"/>
      <c r="C47" s="244"/>
      <c r="D47" s="248"/>
      <c r="E47" s="13" t="s">
        <v>46</v>
      </c>
      <c r="F47" s="13">
        <v>6</v>
      </c>
      <c r="G47" s="60"/>
      <c r="H47" s="37" t="e">
        <f>J47*(1-#REF!)</f>
        <v>#REF!</v>
      </c>
      <c r="I47" s="22" t="e">
        <f t="shared" si="10"/>
        <v>#REF!</v>
      </c>
      <c r="J47" s="86">
        <v>45</v>
      </c>
      <c r="K47" s="89">
        <v>1115</v>
      </c>
      <c r="L47" s="89">
        <f t="shared" si="11"/>
        <v>1059.25</v>
      </c>
      <c r="M47" s="89">
        <f t="shared" si="12"/>
        <v>1003.5</v>
      </c>
      <c r="N47" s="89">
        <f t="shared" si="13"/>
        <v>970.05</v>
      </c>
      <c r="O47" s="3" t="s">
        <v>237</v>
      </c>
    </row>
    <row r="48" spans="2:15" ht="30" customHeight="1" thickBot="1">
      <c r="B48" s="250"/>
      <c r="C48" s="251"/>
      <c r="D48" s="252"/>
      <c r="E48" s="24" t="s">
        <v>48</v>
      </c>
      <c r="F48" s="24">
        <v>6</v>
      </c>
      <c r="G48" s="67"/>
      <c r="H48" s="40" t="e">
        <f>J48*(1-#REF!)</f>
        <v>#REF!</v>
      </c>
      <c r="I48" s="27" t="e">
        <f t="shared" si="10"/>
        <v>#REF!</v>
      </c>
      <c r="J48" s="82">
        <v>45</v>
      </c>
      <c r="K48" s="92">
        <v>1115</v>
      </c>
      <c r="L48" s="92">
        <f t="shared" si="11"/>
        <v>1059.25</v>
      </c>
      <c r="M48" s="92">
        <f t="shared" si="12"/>
        <v>1003.5</v>
      </c>
      <c r="N48" s="92">
        <f t="shared" si="13"/>
        <v>970.05</v>
      </c>
      <c r="O48" s="3" t="s">
        <v>237</v>
      </c>
    </row>
    <row r="49" spans="2:15" ht="30" customHeight="1">
      <c r="B49" s="238" t="s">
        <v>57</v>
      </c>
      <c r="C49" s="242" t="s">
        <v>92</v>
      </c>
      <c r="D49" s="246" t="s">
        <v>9</v>
      </c>
      <c r="E49" s="11" t="s">
        <v>47</v>
      </c>
      <c r="F49" s="11">
        <v>6</v>
      </c>
      <c r="G49" s="66"/>
      <c r="H49" s="42" t="e">
        <f>J49*(1-#REF!)</f>
        <v>#REF!</v>
      </c>
      <c r="I49" s="21" t="e">
        <f t="shared" si="10"/>
        <v>#REF!</v>
      </c>
      <c r="J49" s="81">
        <v>45</v>
      </c>
      <c r="K49" s="91">
        <v>1115</v>
      </c>
      <c r="L49" s="91">
        <f t="shared" si="11"/>
        <v>1059.25</v>
      </c>
      <c r="M49" s="91">
        <f t="shared" si="12"/>
        <v>1003.5</v>
      </c>
      <c r="N49" s="91">
        <f t="shared" si="13"/>
        <v>970.05</v>
      </c>
      <c r="O49" s="3" t="s">
        <v>237</v>
      </c>
    </row>
    <row r="50" spans="2:15" ht="30" customHeight="1">
      <c r="B50" s="240"/>
      <c r="C50" s="244"/>
      <c r="D50" s="248"/>
      <c r="E50" s="13" t="s">
        <v>46</v>
      </c>
      <c r="F50" s="13">
        <v>6</v>
      </c>
      <c r="G50" s="60"/>
      <c r="H50" s="37" t="e">
        <f>J50*(1-#REF!)</f>
        <v>#REF!</v>
      </c>
      <c r="I50" s="22" t="e">
        <f t="shared" si="10"/>
        <v>#REF!</v>
      </c>
      <c r="J50" s="86">
        <v>45</v>
      </c>
      <c r="K50" s="89">
        <v>1115</v>
      </c>
      <c r="L50" s="89">
        <f t="shared" si="11"/>
        <v>1059.25</v>
      </c>
      <c r="M50" s="89">
        <f t="shared" si="12"/>
        <v>1003.5</v>
      </c>
      <c r="N50" s="89">
        <f t="shared" si="13"/>
        <v>970.05</v>
      </c>
      <c r="O50" s="3" t="s">
        <v>237</v>
      </c>
    </row>
    <row r="51" spans="2:15" ht="30" customHeight="1" thickBot="1">
      <c r="B51" s="241"/>
      <c r="C51" s="245"/>
      <c r="D51" s="249"/>
      <c r="E51" s="12" t="s">
        <v>48</v>
      </c>
      <c r="F51" s="12">
        <v>6</v>
      </c>
      <c r="G51" s="69"/>
      <c r="H51" s="39" t="e">
        <f>J51*(1-#REF!)</f>
        <v>#REF!</v>
      </c>
      <c r="I51" s="23" t="e">
        <f t="shared" si="10"/>
        <v>#REF!</v>
      </c>
      <c r="J51" s="87">
        <v>45</v>
      </c>
      <c r="K51" s="92">
        <v>1115</v>
      </c>
      <c r="L51" s="92">
        <f t="shared" si="11"/>
        <v>1059.25</v>
      </c>
      <c r="M51" s="92">
        <f t="shared" si="12"/>
        <v>1003.5</v>
      </c>
      <c r="N51" s="92">
        <f t="shared" si="13"/>
        <v>970.05</v>
      </c>
      <c r="O51" s="3" t="s">
        <v>237</v>
      </c>
    </row>
    <row r="52" spans="2:15" ht="30" customHeight="1">
      <c r="B52" s="238" t="s">
        <v>58</v>
      </c>
      <c r="C52" s="242" t="s">
        <v>92</v>
      </c>
      <c r="D52" s="246" t="s">
        <v>5</v>
      </c>
      <c r="E52" s="11" t="s">
        <v>47</v>
      </c>
      <c r="F52" s="11">
        <v>6</v>
      </c>
      <c r="G52" s="66"/>
      <c r="H52" s="38" t="e">
        <f>J52*(1-#REF!)</f>
        <v>#REF!</v>
      </c>
      <c r="I52" s="21" t="e">
        <f t="shared" si="10"/>
        <v>#REF!</v>
      </c>
      <c r="J52" s="81">
        <v>45</v>
      </c>
      <c r="K52" s="91">
        <v>1115</v>
      </c>
      <c r="L52" s="91">
        <f t="shared" si="11"/>
        <v>1059.25</v>
      </c>
      <c r="M52" s="91">
        <f t="shared" si="12"/>
        <v>1003.5</v>
      </c>
      <c r="N52" s="91">
        <f t="shared" si="13"/>
        <v>970.05</v>
      </c>
      <c r="O52" s="3" t="s">
        <v>237</v>
      </c>
    </row>
    <row r="53" spans="2:15" ht="30" customHeight="1">
      <c r="B53" s="240"/>
      <c r="C53" s="244"/>
      <c r="D53" s="248"/>
      <c r="E53" s="13" t="s">
        <v>46</v>
      </c>
      <c r="F53" s="13">
        <v>6</v>
      </c>
      <c r="G53" s="60"/>
      <c r="H53" s="37" t="e">
        <f>J53*(1-#REF!)</f>
        <v>#REF!</v>
      </c>
      <c r="I53" s="22" t="e">
        <f t="shared" si="10"/>
        <v>#REF!</v>
      </c>
      <c r="J53" s="86">
        <v>45</v>
      </c>
      <c r="K53" s="89">
        <v>1115</v>
      </c>
      <c r="L53" s="89">
        <f t="shared" si="11"/>
        <v>1059.25</v>
      </c>
      <c r="M53" s="89">
        <f t="shared" si="12"/>
        <v>1003.5</v>
      </c>
      <c r="N53" s="89">
        <f t="shared" si="13"/>
        <v>970.05</v>
      </c>
      <c r="O53" s="3" t="s">
        <v>237</v>
      </c>
    </row>
    <row r="54" spans="2:15" ht="30" customHeight="1" thickBot="1">
      <c r="B54" s="250"/>
      <c r="C54" s="251"/>
      <c r="D54" s="252"/>
      <c r="E54" s="24" t="s">
        <v>48</v>
      </c>
      <c r="F54" s="24">
        <v>6</v>
      </c>
      <c r="G54" s="67"/>
      <c r="H54" s="40" t="e">
        <f>J54*(1-#REF!)</f>
        <v>#REF!</v>
      </c>
      <c r="I54" s="27" t="e">
        <f t="shared" si="10"/>
        <v>#REF!</v>
      </c>
      <c r="J54" s="82">
        <v>45</v>
      </c>
      <c r="K54" s="92">
        <v>1115</v>
      </c>
      <c r="L54" s="92">
        <f t="shared" si="11"/>
        <v>1059.25</v>
      </c>
      <c r="M54" s="92">
        <f t="shared" si="12"/>
        <v>1003.5</v>
      </c>
      <c r="N54" s="92">
        <f t="shared" si="13"/>
        <v>970.05</v>
      </c>
      <c r="O54" s="3" t="s">
        <v>237</v>
      </c>
    </row>
    <row r="55" spans="2:15" ht="30" customHeight="1">
      <c r="B55" s="265" t="s">
        <v>66</v>
      </c>
      <c r="C55" s="260" t="s">
        <v>51</v>
      </c>
      <c r="D55" s="233" t="s">
        <v>10</v>
      </c>
      <c r="E55" s="11" t="s">
        <v>47</v>
      </c>
      <c r="F55" s="11">
        <v>6</v>
      </c>
      <c r="G55" s="65"/>
      <c r="H55" s="21" t="e">
        <f>J55*(1-#REF!)</f>
        <v>#REF!</v>
      </c>
      <c r="I55" s="21" t="e">
        <f t="shared" si="10"/>
        <v>#REF!</v>
      </c>
      <c r="J55" s="83">
        <v>46</v>
      </c>
      <c r="K55" s="91">
        <v>1137</v>
      </c>
      <c r="L55" s="91">
        <f t="shared" si="11"/>
        <v>1080.15</v>
      </c>
      <c r="M55" s="91">
        <f t="shared" si="12"/>
        <v>1023.3</v>
      </c>
      <c r="N55" s="91">
        <f t="shared" si="13"/>
        <v>989.19</v>
      </c>
      <c r="O55" s="3" t="s">
        <v>237</v>
      </c>
    </row>
    <row r="56" spans="2:15" ht="30" customHeight="1">
      <c r="B56" s="258"/>
      <c r="C56" s="261"/>
      <c r="D56" s="234"/>
      <c r="E56" s="13" t="s">
        <v>46</v>
      </c>
      <c r="F56" s="13">
        <v>6</v>
      </c>
      <c r="G56" s="61"/>
      <c r="H56" s="22" t="e">
        <f>J56*(1-#REF!)</f>
        <v>#REF!</v>
      </c>
      <c r="I56" s="22" t="e">
        <f t="shared" si="10"/>
        <v>#REF!</v>
      </c>
      <c r="J56" s="84">
        <v>46</v>
      </c>
      <c r="K56" s="89">
        <v>1137</v>
      </c>
      <c r="L56" s="89">
        <f t="shared" si="11"/>
        <v>1080.15</v>
      </c>
      <c r="M56" s="89">
        <f t="shared" si="12"/>
        <v>1023.3</v>
      </c>
      <c r="N56" s="89">
        <f t="shared" si="13"/>
        <v>989.19</v>
      </c>
      <c r="O56" s="3" t="s">
        <v>237</v>
      </c>
    </row>
    <row r="57" spans="2:15" ht="30" customHeight="1" thickBot="1">
      <c r="B57" s="259"/>
      <c r="C57" s="262"/>
      <c r="D57" s="220"/>
      <c r="E57" s="24" t="s">
        <v>48</v>
      </c>
      <c r="F57" s="24">
        <v>6</v>
      </c>
      <c r="G57" s="68"/>
      <c r="H57" s="27" t="e">
        <f>J57*(1-#REF!)</f>
        <v>#REF!</v>
      </c>
      <c r="I57" s="27" t="e">
        <f t="shared" si="10"/>
        <v>#REF!</v>
      </c>
      <c r="J57" s="85">
        <v>46</v>
      </c>
      <c r="K57" s="92">
        <v>1137</v>
      </c>
      <c r="L57" s="92">
        <f t="shared" si="11"/>
        <v>1080.15</v>
      </c>
      <c r="M57" s="92">
        <f t="shared" si="12"/>
        <v>1023.3</v>
      </c>
      <c r="N57" s="92">
        <f t="shared" si="13"/>
        <v>989.19</v>
      </c>
      <c r="O57" s="3" t="s">
        <v>237</v>
      </c>
    </row>
    <row r="58" spans="2:15" ht="30" customHeight="1">
      <c r="B58" s="238" t="s">
        <v>60</v>
      </c>
      <c r="C58" s="242" t="s">
        <v>91</v>
      </c>
      <c r="D58" s="246" t="s">
        <v>10</v>
      </c>
      <c r="E58" s="11" t="s">
        <v>47</v>
      </c>
      <c r="F58" s="11">
        <v>6</v>
      </c>
      <c r="G58" s="66"/>
      <c r="H58" s="38" t="e">
        <f>J58*(1-#REF!)</f>
        <v>#REF!</v>
      </c>
      <c r="I58" s="21" t="e">
        <f t="shared" si="10"/>
        <v>#REF!</v>
      </c>
      <c r="J58" s="81">
        <v>47</v>
      </c>
      <c r="K58" s="91">
        <v>1160</v>
      </c>
      <c r="L58" s="91">
        <f t="shared" si="11"/>
        <v>1102</v>
      </c>
      <c r="M58" s="91">
        <f t="shared" si="12"/>
        <v>1044</v>
      </c>
      <c r="N58" s="91">
        <f t="shared" si="13"/>
        <v>1009.2</v>
      </c>
      <c r="O58" s="3" t="s">
        <v>237</v>
      </c>
    </row>
    <row r="59" spans="2:15" ht="18.75">
      <c r="B59" s="240"/>
      <c r="C59" s="244"/>
      <c r="D59" s="248"/>
      <c r="E59" s="13" t="s">
        <v>46</v>
      </c>
      <c r="F59" s="13">
        <v>6</v>
      </c>
      <c r="G59" s="60"/>
      <c r="H59" s="37" t="e">
        <f>J59*(1-#REF!)</f>
        <v>#REF!</v>
      </c>
      <c r="I59" s="22" t="e">
        <f t="shared" si="10"/>
        <v>#REF!</v>
      </c>
      <c r="J59" s="86">
        <v>47</v>
      </c>
      <c r="K59" s="89">
        <v>1160</v>
      </c>
      <c r="L59" s="89">
        <f t="shared" si="11"/>
        <v>1102</v>
      </c>
      <c r="M59" s="89">
        <f t="shared" si="12"/>
        <v>1044</v>
      </c>
      <c r="N59" s="89">
        <f t="shared" si="13"/>
        <v>1009.2</v>
      </c>
      <c r="O59" s="3" t="s">
        <v>237</v>
      </c>
    </row>
    <row r="60" spans="2:15" ht="19.5" thickBot="1">
      <c r="B60" s="241"/>
      <c r="C60" s="245"/>
      <c r="D60" s="249"/>
      <c r="E60" s="12" t="s">
        <v>48</v>
      </c>
      <c r="F60" s="12">
        <v>6</v>
      </c>
      <c r="G60" s="69"/>
      <c r="H60" s="39" t="e">
        <f>J60*(1-#REF!)</f>
        <v>#REF!</v>
      </c>
      <c r="I60" s="23" t="e">
        <f t="shared" si="10"/>
        <v>#REF!</v>
      </c>
      <c r="J60" s="87">
        <v>47</v>
      </c>
      <c r="K60" s="92">
        <v>1160</v>
      </c>
      <c r="L60" s="92">
        <f t="shared" si="11"/>
        <v>1102</v>
      </c>
      <c r="M60" s="92">
        <f t="shared" si="12"/>
        <v>1044</v>
      </c>
      <c r="N60" s="92">
        <f t="shared" si="13"/>
        <v>1009.2</v>
      </c>
      <c r="O60" s="3" t="s">
        <v>237</v>
      </c>
    </row>
    <row r="61" spans="2:15" ht="18.75">
      <c r="B61" s="238" t="s">
        <v>59</v>
      </c>
      <c r="C61" s="242" t="s">
        <v>90</v>
      </c>
      <c r="D61" s="246" t="s">
        <v>10</v>
      </c>
      <c r="E61" s="11" t="s">
        <v>47</v>
      </c>
      <c r="F61" s="11">
        <v>6</v>
      </c>
      <c r="G61" s="66"/>
      <c r="H61" s="38" t="e">
        <f>J61*(1-#REF!)</f>
        <v>#REF!</v>
      </c>
      <c r="I61" s="21" t="e">
        <f aca="true" t="shared" si="14" ref="I61:I72">G61*H61</f>
        <v>#REF!</v>
      </c>
      <c r="J61" s="81">
        <v>48</v>
      </c>
      <c r="K61" s="94">
        <v>1186</v>
      </c>
      <c r="L61" s="93">
        <f t="shared" si="11"/>
        <v>1126.7</v>
      </c>
      <c r="M61" s="93">
        <f t="shared" si="12"/>
        <v>1067.4</v>
      </c>
      <c r="N61" s="93">
        <f t="shared" si="13"/>
        <v>1031.82</v>
      </c>
      <c r="O61" s="3" t="s">
        <v>237</v>
      </c>
    </row>
    <row r="62" spans="2:15" ht="18.75">
      <c r="B62" s="240"/>
      <c r="C62" s="244"/>
      <c r="D62" s="248"/>
      <c r="E62" s="13" t="s">
        <v>46</v>
      </c>
      <c r="F62" s="13">
        <v>6</v>
      </c>
      <c r="G62" s="60"/>
      <c r="H62" s="37" t="e">
        <f>J62*(1-#REF!)</f>
        <v>#REF!</v>
      </c>
      <c r="I62" s="22" t="e">
        <f t="shared" si="14"/>
        <v>#REF!</v>
      </c>
      <c r="J62" s="86">
        <v>48</v>
      </c>
      <c r="K62" s="90">
        <v>1186</v>
      </c>
      <c r="L62" s="89">
        <f t="shared" si="11"/>
        <v>1126.7</v>
      </c>
      <c r="M62" s="89">
        <f t="shared" si="12"/>
        <v>1067.4</v>
      </c>
      <c r="N62" s="89">
        <f t="shared" si="13"/>
        <v>1031.82</v>
      </c>
      <c r="O62" s="3" t="s">
        <v>237</v>
      </c>
    </row>
    <row r="63" spans="2:15" ht="19.5" thickBot="1">
      <c r="B63" s="241"/>
      <c r="C63" s="245"/>
      <c r="D63" s="249"/>
      <c r="E63" s="12" t="s">
        <v>48</v>
      </c>
      <c r="F63" s="12">
        <v>6</v>
      </c>
      <c r="G63" s="69"/>
      <c r="H63" s="39" t="e">
        <f>J63*(1-#REF!)</f>
        <v>#REF!</v>
      </c>
      <c r="I63" s="23" t="e">
        <f t="shared" si="14"/>
        <v>#REF!</v>
      </c>
      <c r="J63" s="87">
        <v>48</v>
      </c>
      <c r="K63" s="95">
        <v>1186</v>
      </c>
      <c r="L63" s="92">
        <f t="shared" si="11"/>
        <v>1126.7</v>
      </c>
      <c r="M63" s="92">
        <f t="shared" si="12"/>
        <v>1067.4</v>
      </c>
      <c r="N63" s="92">
        <f t="shared" si="13"/>
        <v>1031.82</v>
      </c>
      <c r="O63" s="3" t="s">
        <v>237</v>
      </c>
    </row>
    <row r="64" spans="2:15" ht="18.75">
      <c r="B64" s="239" t="s">
        <v>61</v>
      </c>
      <c r="C64" s="243" t="s">
        <v>89</v>
      </c>
      <c r="D64" s="247" t="s">
        <v>11</v>
      </c>
      <c r="E64" s="25" t="s">
        <v>47</v>
      </c>
      <c r="F64" s="25">
        <v>6</v>
      </c>
      <c r="G64" s="64"/>
      <c r="H64" s="41" t="e">
        <f>J64*(1-#REF!)</f>
        <v>#REF!</v>
      </c>
      <c r="I64" s="26" t="e">
        <f t="shared" si="14"/>
        <v>#REF!</v>
      </c>
      <c r="J64" s="88">
        <v>48</v>
      </c>
      <c r="K64" s="94">
        <v>1186</v>
      </c>
      <c r="L64" s="93">
        <f t="shared" si="11"/>
        <v>1126.7</v>
      </c>
      <c r="M64" s="93">
        <f t="shared" si="12"/>
        <v>1067.4</v>
      </c>
      <c r="N64" s="93">
        <f t="shared" si="13"/>
        <v>1031.82</v>
      </c>
      <c r="O64" s="3" t="s">
        <v>237</v>
      </c>
    </row>
    <row r="65" spans="2:15" ht="18.75">
      <c r="B65" s="240"/>
      <c r="C65" s="244"/>
      <c r="D65" s="248"/>
      <c r="E65" s="13" t="s">
        <v>46</v>
      </c>
      <c r="F65" s="13">
        <v>6</v>
      </c>
      <c r="G65" s="60"/>
      <c r="H65" s="37" t="e">
        <f>J65*(1-#REF!)</f>
        <v>#REF!</v>
      </c>
      <c r="I65" s="22" t="e">
        <f t="shared" si="14"/>
        <v>#REF!</v>
      </c>
      <c r="J65" s="86">
        <v>48</v>
      </c>
      <c r="K65" s="90">
        <v>1186</v>
      </c>
      <c r="L65" s="89">
        <f t="shared" si="11"/>
        <v>1126.7</v>
      </c>
      <c r="M65" s="89">
        <f t="shared" si="12"/>
        <v>1067.4</v>
      </c>
      <c r="N65" s="89">
        <f t="shared" si="13"/>
        <v>1031.82</v>
      </c>
      <c r="O65" s="3" t="s">
        <v>237</v>
      </c>
    </row>
    <row r="66" spans="2:15" ht="19.5" thickBot="1">
      <c r="B66" s="241"/>
      <c r="C66" s="245"/>
      <c r="D66" s="249"/>
      <c r="E66" s="12" t="s">
        <v>48</v>
      </c>
      <c r="F66" s="12">
        <v>6</v>
      </c>
      <c r="G66" s="69"/>
      <c r="H66" s="39" t="e">
        <f>J66*(1-#REF!)</f>
        <v>#REF!</v>
      </c>
      <c r="I66" s="23" t="e">
        <f t="shared" si="14"/>
        <v>#REF!</v>
      </c>
      <c r="J66" s="87">
        <v>48</v>
      </c>
      <c r="K66" s="95">
        <v>1186</v>
      </c>
      <c r="L66" s="92">
        <f t="shared" si="11"/>
        <v>1126.7</v>
      </c>
      <c r="M66" s="92">
        <f t="shared" si="12"/>
        <v>1067.4</v>
      </c>
      <c r="N66" s="92">
        <f t="shared" si="13"/>
        <v>1031.82</v>
      </c>
      <c r="O66" s="3" t="s">
        <v>237</v>
      </c>
    </row>
    <row r="67" spans="2:15" ht="18.75" customHeight="1">
      <c r="B67" s="238" t="s">
        <v>69</v>
      </c>
      <c r="C67" s="242" t="s">
        <v>87</v>
      </c>
      <c r="D67" s="246" t="s">
        <v>68</v>
      </c>
      <c r="E67" s="11" t="s">
        <v>70</v>
      </c>
      <c r="F67" s="11">
        <v>6</v>
      </c>
      <c r="G67" s="66"/>
      <c r="H67" s="38" t="e">
        <f>J67*(1-#REF!)</f>
        <v>#REF!</v>
      </c>
      <c r="I67" s="21" t="e">
        <f t="shared" si="14"/>
        <v>#REF!</v>
      </c>
      <c r="J67" s="81">
        <v>58</v>
      </c>
      <c r="K67" s="94">
        <v>1435</v>
      </c>
      <c r="L67" s="93">
        <f t="shared" si="11"/>
        <v>1363.25</v>
      </c>
      <c r="M67" s="93">
        <f t="shared" si="12"/>
        <v>1291.5</v>
      </c>
      <c r="N67" s="93">
        <f t="shared" si="13"/>
        <v>1248.45</v>
      </c>
      <c r="O67" s="3" t="s">
        <v>237</v>
      </c>
    </row>
    <row r="68" spans="2:15" ht="18.75">
      <c r="B68" s="240"/>
      <c r="C68" s="244"/>
      <c r="D68" s="248"/>
      <c r="E68" s="13" t="s">
        <v>71</v>
      </c>
      <c r="F68" s="13">
        <v>6</v>
      </c>
      <c r="G68" s="60"/>
      <c r="H68" s="37" t="e">
        <f>J68*(1-#REF!)</f>
        <v>#REF!</v>
      </c>
      <c r="I68" s="22" t="e">
        <f t="shared" si="14"/>
        <v>#REF!</v>
      </c>
      <c r="J68" s="86">
        <v>58</v>
      </c>
      <c r="K68" s="90">
        <v>1435</v>
      </c>
      <c r="L68" s="89">
        <f t="shared" si="11"/>
        <v>1363.25</v>
      </c>
      <c r="M68" s="89">
        <f t="shared" si="12"/>
        <v>1291.5</v>
      </c>
      <c r="N68" s="89">
        <f t="shared" si="13"/>
        <v>1248.45</v>
      </c>
      <c r="O68" s="3" t="s">
        <v>237</v>
      </c>
    </row>
    <row r="69" spans="2:15" ht="19.5" thickBot="1">
      <c r="B69" s="241"/>
      <c r="C69" s="245"/>
      <c r="D69" s="249"/>
      <c r="E69" s="12" t="s">
        <v>72</v>
      </c>
      <c r="F69" s="12">
        <v>6</v>
      </c>
      <c r="G69" s="69"/>
      <c r="H69" s="39" t="e">
        <f>J69*(1-#REF!)</f>
        <v>#REF!</v>
      </c>
      <c r="I69" s="23" t="e">
        <f t="shared" si="14"/>
        <v>#REF!</v>
      </c>
      <c r="J69" s="87">
        <v>58</v>
      </c>
      <c r="K69" s="95">
        <v>1435</v>
      </c>
      <c r="L69" s="92">
        <f t="shared" si="11"/>
        <v>1363.25</v>
      </c>
      <c r="M69" s="92">
        <f t="shared" si="12"/>
        <v>1291.5</v>
      </c>
      <c r="N69" s="92">
        <f t="shared" si="13"/>
        <v>1248.45</v>
      </c>
      <c r="O69" s="3" t="s">
        <v>237</v>
      </c>
    </row>
    <row r="70" spans="2:15" ht="18.75">
      <c r="B70" s="238" t="s">
        <v>62</v>
      </c>
      <c r="C70" s="242" t="s">
        <v>88</v>
      </c>
      <c r="D70" s="246" t="s">
        <v>36</v>
      </c>
      <c r="E70" s="11" t="s">
        <v>47</v>
      </c>
      <c r="F70" s="11">
        <v>6</v>
      </c>
      <c r="G70" s="66"/>
      <c r="H70" s="38" t="e">
        <f>J70*(1-#REF!)</f>
        <v>#REF!</v>
      </c>
      <c r="I70" s="21" t="e">
        <f t="shared" si="14"/>
        <v>#REF!</v>
      </c>
      <c r="J70" s="81">
        <v>60</v>
      </c>
      <c r="K70" s="94">
        <v>1485</v>
      </c>
      <c r="L70" s="93">
        <f t="shared" si="11"/>
        <v>1410.75</v>
      </c>
      <c r="M70" s="93">
        <f t="shared" si="12"/>
        <v>1336.5</v>
      </c>
      <c r="N70" s="93">
        <f t="shared" si="13"/>
        <v>1291.95</v>
      </c>
      <c r="O70" s="3" t="s">
        <v>237</v>
      </c>
    </row>
    <row r="71" spans="2:15" ht="18.75">
      <c r="B71" s="231"/>
      <c r="C71" s="244"/>
      <c r="D71" s="248"/>
      <c r="E71" s="13" t="s">
        <v>46</v>
      </c>
      <c r="F71" s="13">
        <v>6</v>
      </c>
      <c r="G71" s="60"/>
      <c r="H71" s="37" t="e">
        <f>J71*(1-#REF!)</f>
        <v>#REF!</v>
      </c>
      <c r="I71" s="22" t="e">
        <f t="shared" si="14"/>
        <v>#REF!</v>
      </c>
      <c r="J71" s="86">
        <v>60</v>
      </c>
      <c r="K71" s="90">
        <v>1485</v>
      </c>
      <c r="L71" s="89">
        <f t="shared" si="11"/>
        <v>1410.75</v>
      </c>
      <c r="M71" s="89">
        <f t="shared" si="12"/>
        <v>1336.5</v>
      </c>
      <c r="N71" s="89">
        <f t="shared" si="13"/>
        <v>1291.95</v>
      </c>
      <c r="O71" s="3" t="s">
        <v>237</v>
      </c>
    </row>
    <row r="72" spans="2:15" ht="19.5" thickBot="1">
      <c r="B72" s="232"/>
      <c r="C72" s="245"/>
      <c r="D72" s="249"/>
      <c r="E72" s="12" t="s">
        <v>48</v>
      </c>
      <c r="F72" s="12">
        <v>6</v>
      </c>
      <c r="G72" s="69"/>
      <c r="H72" s="39" t="e">
        <f>J72*(1-#REF!)</f>
        <v>#REF!</v>
      </c>
      <c r="I72" s="23" t="e">
        <f t="shared" si="14"/>
        <v>#REF!</v>
      </c>
      <c r="J72" s="87">
        <v>60</v>
      </c>
      <c r="K72" s="95">
        <v>1485</v>
      </c>
      <c r="L72" s="92">
        <f t="shared" si="11"/>
        <v>1410.75</v>
      </c>
      <c r="M72" s="92">
        <f t="shared" si="12"/>
        <v>1336.5</v>
      </c>
      <c r="N72" s="92">
        <f t="shared" si="13"/>
        <v>1291.95</v>
      </c>
      <c r="O72" s="3" t="s">
        <v>237</v>
      </c>
    </row>
    <row r="73" spans="2:10" ht="18.75" customHeight="1">
      <c r="B73"/>
      <c r="C73"/>
      <c r="D73"/>
      <c r="E73"/>
      <c r="F73"/>
      <c r="G73"/>
      <c r="H73"/>
      <c r="I73"/>
      <c r="J73"/>
    </row>
    <row r="74" spans="2:10" ht="18.75" customHeight="1">
      <c r="B74"/>
      <c r="C74"/>
      <c r="D74"/>
      <c r="E74"/>
      <c r="F74"/>
      <c r="G74"/>
      <c r="H74"/>
      <c r="I74"/>
      <c r="J74"/>
    </row>
    <row r="75" spans="2:10" ht="19.5" customHeight="1">
      <c r="B75"/>
      <c r="C75"/>
      <c r="D75"/>
      <c r="E75"/>
      <c r="F75"/>
      <c r="G75"/>
      <c r="H75"/>
      <c r="I75"/>
      <c r="J75"/>
    </row>
    <row r="76" spans="2:10" ht="18.75" customHeight="1">
      <c r="B76"/>
      <c r="C76"/>
      <c r="D76"/>
      <c r="E76"/>
      <c r="F76"/>
      <c r="G76"/>
      <c r="H76"/>
      <c r="I76"/>
      <c r="J76"/>
    </row>
    <row r="77" spans="2:10" ht="18.75" customHeight="1">
      <c r="B77"/>
      <c r="C77"/>
      <c r="D77"/>
      <c r="E77"/>
      <c r="F77"/>
      <c r="G77"/>
      <c r="H77"/>
      <c r="I77"/>
      <c r="J77"/>
    </row>
    <row r="78" spans="2:10" ht="19.5" customHeight="1">
      <c r="B78"/>
      <c r="C78"/>
      <c r="D78"/>
      <c r="E78"/>
      <c r="F78"/>
      <c r="G78"/>
      <c r="H78"/>
      <c r="I78"/>
      <c r="J78"/>
    </row>
    <row r="79" spans="2:10" ht="18.75" customHeight="1">
      <c r="B79"/>
      <c r="C79"/>
      <c r="D79"/>
      <c r="E79"/>
      <c r="F79"/>
      <c r="G79"/>
      <c r="H79"/>
      <c r="I79"/>
      <c r="J79"/>
    </row>
    <row r="80" spans="2:10" ht="18.75" customHeight="1">
      <c r="B80"/>
      <c r="C80"/>
      <c r="D80"/>
      <c r="E80"/>
      <c r="F80"/>
      <c r="G80"/>
      <c r="H80"/>
      <c r="I80"/>
      <c r="J80"/>
    </row>
    <row r="81" spans="2:10" ht="19.5" customHeight="1">
      <c r="B81"/>
      <c r="C81"/>
      <c r="D81"/>
      <c r="E81"/>
      <c r="F81"/>
      <c r="G81"/>
      <c r="H81"/>
      <c r="I81"/>
      <c r="J81"/>
    </row>
    <row r="82" spans="2:10" ht="18.75" customHeight="1">
      <c r="B82"/>
      <c r="C82"/>
      <c r="D82"/>
      <c r="E82"/>
      <c r="F82"/>
      <c r="G82"/>
      <c r="H82"/>
      <c r="I82"/>
      <c r="J82"/>
    </row>
    <row r="83" spans="2:10" ht="18.75" customHeight="1">
      <c r="B83"/>
      <c r="C83"/>
      <c r="D83"/>
      <c r="E83"/>
      <c r="F83"/>
      <c r="G83"/>
      <c r="H83"/>
      <c r="I83"/>
      <c r="J83"/>
    </row>
    <row r="84" spans="2:10" ht="18.75" customHeight="1">
      <c r="B84"/>
      <c r="C84"/>
      <c r="D84"/>
      <c r="E84"/>
      <c r="F84"/>
      <c r="G84"/>
      <c r="H84"/>
      <c r="I84"/>
      <c r="J84"/>
    </row>
    <row r="85" spans="2:10" ht="19.5" customHeight="1">
      <c r="B85"/>
      <c r="C85"/>
      <c r="D85"/>
      <c r="E85"/>
      <c r="F85"/>
      <c r="G85"/>
      <c r="H85"/>
      <c r="I85"/>
      <c r="J85"/>
    </row>
    <row r="86" spans="2:10" ht="18.75" customHeight="1">
      <c r="B86"/>
      <c r="C86"/>
      <c r="D86"/>
      <c r="E86"/>
      <c r="F86"/>
      <c r="G86"/>
      <c r="H86"/>
      <c r="I86"/>
      <c r="J86"/>
    </row>
    <row r="87" spans="2:10" ht="18.75" customHeight="1">
      <c r="B87"/>
      <c r="C87"/>
      <c r="D87"/>
      <c r="E87"/>
      <c r="F87"/>
      <c r="G87"/>
      <c r="H87"/>
      <c r="I87"/>
      <c r="J87"/>
    </row>
    <row r="88" spans="2:10" ht="19.5" customHeight="1">
      <c r="B88"/>
      <c r="C88"/>
      <c r="D88"/>
      <c r="E88"/>
      <c r="F88"/>
      <c r="G88"/>
      <c r="H88"/>
      <c r="I88"/>
      <c r="J88"/>
    </row>
    <row r="89" spans="2:10" ht="18.75" customHeight="1">
      <c r="B89"/>
      <c r="C89"/>
      <c r="D89"/>
      <c r="E89"/>
      <c r="F89"/>
      <c r="G89"/>
      <c r="H89"/>
      <c r="I89"/>
      <c r="J89"/>
    </row>
    <row r="90" spans="2:10" ht="12.75">
      <c r="B90"/>
      <c r="C90"/>
      <c r="D90"/>
      <c r="E90"/>
      <c r="F90"/>
      <c r="G90"/>
      <c r="H90"/>
      <c r="I90"/>
      <c r="J90"/>
    </row>
    <row r="91" spans="2:10" ht="18.75" customHeight="1">
      <c r="B91"/>
      <c r="C91"/>
      <c r="D91"/>
      <c r="E91"/>
      <c r="F91"/>
      <c r="G91"/>
      <c r="H91"/>
      <c r="I91"/>
      <c r="J91"/>
    </row>
    <row r="92" spans="2:10" ht="19.5" customHeight="1">
      <c r="B92"/>
      <c r="C92"/>
      <c r="D92"/>
      <c r="E92"/>
      <c r="F92"/>
      <c r="G92"/>
      <c r="H92"/>
      <c r="I92"/>
      <c r="J92"/>
    </row>
    <row r="93" spans="2:10" ht="12.75">
      <c r="B93"/>
      <c r="C93"/>
      <c r="D93"/>
      <c r="E93"/>
      <c r="F93"/>
      <c r="G93"/>
      <c r="H93"/>
      <c r="I93"/>
      <c r="J93"/>
    </row>
  </sheetData>
  <mergeCells count="91">
    <mergeCell ref="C52:C54"/>
    <mergeCell ref="B70:B72"/>
    <mergeCell ref="D70:D72"/>
    <mergeCell ref="C70:C72"/>
    <mergeCell ref="C55:C57"/>
    <mergeCell ref="B55:B57"/>
    <mergeCell ref="C67:C69"/>
    <mergeCell ref="D67:D69"/>
    <mergeCell ref="B52:B54"/>
    <mergeCell ref="C58:C60"/>
    <mergeCell ref="C39:C41"/>
    <mergeCell ref="C42:C43"/>
    <mergeCell ref="B42:B43"/>
    <mergeCell ref="D61:D63"/>
    <mergeCell ref="D55:D57"/>
    <mergeCell ref="C44:C45"/>
    <mergeCell ref="C49:C51"/>
    <mergeCell ref="C46:C48"/>
    <mergeCell ref="D52:D54"/>
    <mergeCell ref="D49:D51"/>
    <mergeCell ref="D46:D48"/>
    <mergeCell ref="D33:D35"/>
    <mergeCell ref="D42:D43"/>
    <mergeCell ref="D39:D41"/>
    <mergeCell ref="D44:D45"/>
    <mergeCell ref="B49:B51"/>
    <mergeCell ref="B46:B48"/>
    <mergeCell ref="B39:B41"/>
    <mergeCell ref="B44:B45"/>
    <mergeCell ref="D30:D32"/>
    <mergeCell ref="B30:B32"/>
    <mergeCell ref="C36:C38"/>
    <mergeCell ref="D36:D38"/>
    <mergeCell ref="B36:B38"/>
    <mergeCell ref="B33:B35"/>
    <mergeCell ref="C30:C32"/>
    <mergeCell ref="C33:C35"/>
    <mergeCell ref="D58:D60"/>
    <mergeCell ref="C61:C63"/>
    <mergeCell ref="C64:C66"/>
    <mergeCell ref="D64:D66"/>
    <mergeCell ref="B67:B69"/>
    <mergeCell ref="B58:B60"/>
    <mergeCell ref="B64:B66"/>
    <mergeCell ref="B61:B63"/>
    <mergeCell ref="M24:M26"/>
    <mergeCell ref="N24:N26"/>
    <mergeCell ref="O24:O26"/>
    <mergeCell ref="B27:B29"/>
    <mergeCell ref="C27:C29"/>
    <mergeCell ref="D27:D29"/>
    <mergeCell ref="F24:F26"/>
    <mergeCell ref="G24:G26"/>
    <mergeCell ref="K24:K26"/>
    <mergeCell ref="L24:L26"/>
    <mergeCell ref="B24:B26"/>
    <mergeCell ref="C24:C26"/>
    <mergeCell ref="D24:D26"/>
    <mergeCell ref="E24:E26"/>
    <mergeCell ref="L27:L29"/>
    <mergeCell ref="M27:M29"/>
    <mergeCell ref="N27:N29"/>
    <mergeCell ref="O27:O29"/>
    <mergeCell ref="E27:E29"/>
    <mergeCell ref="F27:F29"/>
    <mergeCell ref="G27:G29"/>
    <mergeCell ref="K27:K29"/>
    <mergeCell ref="B3:B5"/>
    <mergeCell ref="C3:C5"/>
    <mergeCell ref="D3:D5"/>
    <mergeCell ref="O3:O5"/>
    <mergeCell ref="D6:D8"/>
    <mergeCell ref="O6:O8"/>
    <mergeCell ref="B9:B11"/>
    <mergeCell ref="C9:C11"/>
    <mergeCell ref="D9:D11"/>
    <mergeCell ref="O9:O11"/>
    <mergeCell ref="B6:B8"/>
    <mergeCell ref="C6:C8"/>
    <mergeCell ref="O12:O15"/>
    <mergeCell ref="B16:B18"/>
    <mergeCell ref="C16:C18"/>
    <mergeCell ref="D16:D18"/>
    <mergeCell ref="O16:O18"/>
    <mergeCell ref="B12:B15"/>
    <mergeCell ref="C12:C15"/>
    <mergeCell ref="D12:D15"/>
    <mergeCell ref="O19:O22"/>
    <mergeCell ref="B19:B22"/>
    <mergeCell ref="C19:C22"/>
    <mergeCell ref="D19:D22"/>
  </mergeCells>
  <printOptions/>
  <pageMargins left="0.2362204724409449" right="0.2362204724409449" top="0.1968503937007874" bottom="0.2755905511811024" header="0.1968503937007874" footer="0.196850393700787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N21"/>
  <sheetViews>
    <sheetView zoomScale="80" zoomScaleNormal="80" workbookViewId="0" topLeftCell="A10">
      <selection activeCell="F48" sqref="F48"/>
    </sheetView>
  </sheetViews>
  <sheetFormatPr defaultColWidth="9.00390625" defaultRowHeight="12.75"/>
  <cols>
    <col min="1" max="1" width="0.6171875" style="0" customWidth="1"/>
    <col min="2" max="2" width="23.625" style="0" customWidth="1"/>
    <col min="3" max="3" width="18.375" style="0" customWidth="1"/>
    <col min="4" max="4" width="8.75390625" style="0" customWidth="1"/>
    <col min="5" max="5" width="9.375" style="0" customWidth="1"/>
    <col min="6" max="6" width="12.125" style="0" customWidth="1"/>
    <col min="7" max="7" width="14.625" style="0" hidden="1" customWidth="1"/>
    <col min="8" max="8" width="16.125" style="0" hidden="1" customWidth="1"/>
    <col min="9" max="9" width="12.375" style="0" hidden="1" customWidth="1"/>
    <col min="10" max="10" width="11.25390625" style="0" customWidth="1"/>
    <col min="11" max="11" width="15.00390625" style="0" customWidth="1"/>
    <col min="12" max="12" width="14.625" style="0" customWidth="1"/>
    <col min="13" max="13" width="14.375" style="0" customWidth="1"/>
    <col min="14" max="14" width="18.125" style="0" customWidth="1"/>
  </cols>
  <sheetData>
    <row r="1" spans="10:13" ht="4.5" customHeight="1" thickBot="1">
      <c r="J1" s="107"/>
      <c r="K1" s="107"/>
      <c r="L1" s="107"/>
      <c r="M1" s="107"/>
    </row>
    <row r="2" spans="2:14" ht="48.75" customHeight="1" thickBot="1">
      <c r="B2" s="101" t="s">
        <v>0</v>
      </c>
      <c r="C2" s="102" t="s">
        <v>3</v>
      </c>
      <c r="D2" s="102" t="s">
        <v>4</v>
      </c>
      <c r="E2" s="102" t="s">
        <v>85</v>
      </c>
      <c r="F2" s="103" t="s">
        <v>39</v>
      </c>
      <c r="G2" s="102" t="s">
        <v>49</v>
      </c>
      <c r="H2" s="102" t="s">
        <v>50</v>
      </c>
      <c r="I2" s="104" t="s">
        <v>80</v>
      </c>
      <c r="J2" s="102" t="s">
        <v>103</v>
      </c>
      <c r="K2" s="111" t="s">
        <v>194</v>
      </c>
      <c r="L2" s="111" t="s">
        <v>195</v>
      </c>
      <c r="M2" s="128" t="s">
        <v>196</v>
      </c>
      <c r="N2" s="168" t="s">
        <v>219</v>
      </c>
    </row>
    <row r="3" spans="2:14" ht="48.75" customHeight="1">
      <c r="B3" s="267" t="s">
        <v>238</v>
      </c>
      <c r="C3" s="246" t="s">
        <v>241</v>
      </c>
      <c r="D3" s="7" t="s">
        <v>18</v>
      </c>
      <c r="E3" s="52">
        <v>24</v>
      </c>
      <c r="F3" s="65"/>
      <c r="G3" s="180"/>
      <c r="H3" s="180"/>
      <c r="I3" s="180"/>
      <c r="J3" s="189">
        <v>220</v>
      </c>
      <c r="K3" s="189">
        <f aca="true" t="shared" si="0" ref="K3:K11">J3-J3*5%</f>
        <v>209</v>
      </c>
      <c r="L3" s="189">
        <f aca="true" t="shared" si="1" ref="L3:L11">J3-J3*10%</f>
        <v>198</v>
      </c>
      <c r="M3" s="190">
        <f aca="true" t="shared" si="2" ref="M3:M11">J3-J3*13%</f>
        <v>191.4</v>
      </c>
      <c r="N3" s="70" t="s">
        <v>244</v>
      </c>
    </row>
    <row r="4" spans="2:14" ht="48.75" customHeight="1">
      <c r="B4" s="240"/>
      <c r="C4" s="248"/>
      <c r="D4" s="6" t="s">
        <v>13</v>
      </c>
      <c r="E4" s="51">
        <v>24</v>
      </c>
      <c r="F4" s="61"/>
      <c r="G4" s="172"/>
      <c r="H4" s="172"/>
      <c r="I4" s="172"/>
      <c r="J4" s="188">
        <v>220</v>
      </c>
      <c r="K4" s="188">
        <f t="shared" si="0"/>
        <v>209</v>
      </c>
      <c r="L4" s="188">
        <f t="shared" si="1"/>
        <v>198</v>
      </c>
      <c r="M4" s="191">
        <f t="shared" si="2"/>
        <v>191.4</v>
      </c>
      <c r="N4" s="70" t="s">
        <v>244</v>
      </c>
    </row>
    <row r="5" spans="2:14" ht="48.75" customHeight="1" thickBot="1">
      <c r="B5" s="241"/>
      <c r="C5" s="249"/>
      <c r="D5" s="8" t="s">
        <v>21</v>
      </c>
      <c r="E5" s="53">
        <v>24</v>
      </c>
      <c r="F5" s="62"/>
      <c r="G5" s="181"/>
      <c r="H5" s="181"/>
      <c r="I5" s="181"/>
      <c r="J5" s="192">
        <v>220</v>
      </c>
      <c r="K5" s="192">
        <f t="shared" si="0"/>
        <v>209</v>
      </c>
      <c r="L5" s="192">
        <f t="shared" si="1"/>
        <v>198</v>
      </c>
      <c r="M5" s="193">
        <f t="shared" si="2"/>
        <v>191.4</v>
      </c>
      <c r="N5" s="70" t="s">
        <v>244</v>
      </c>
    </row>
    <row r="6" spans="2:14" ht="48.75" customHeight="1">
      <c r="B6" s="267" t="s">
        <v>239</v>
      </c>
      <c r="C6" s="246" t="s">
        <v>243</v>
      </c>
      <c r="D6" s="7" t="s">
        <v>18</v>
      </c>
      <c r="E6" s="52">
        <v>24</v>
      </c>
      <c r="F6" s="65"/>
      <c r="G6" s="180"/>
      <c r="H6" s="180"/>
      <c r="I6" s="180"/>
      <c r="J6" s="189">
        <v>416</v>
      </c>
      <c r="K6" s="189">
        <f t="shared" si="0"/>
        <v>395.2</v>
      </c>
      <c r="L6" s="189">
        <f t="shared" si="1"/>
        <v>374.4</v>
      </c>
      <c r="M6" s="190">
        <f t="shared" si="2"/>
        <v>361.92</v>
      </c>
      <c r="N6" s="70" t="s">
        <v>244</v>
      </c>
    </row>
    <row r="7" spans="2:14" ht="48.75" customHeight="1">
      <c r="B7" s="240"/>
      <c r="C7" s="248"/>
      <c r="D7" s="6" t="s">
        <v>13</v>
      </c>
      <c r="E7" s="51">
        <v>24</v>
      </c>
      <c r="F7" s="61"/>
      <c r="G7" s="172"/>
      <c r="H7" s="172"/>
      <c r="I7" s="172"/>
      <c r="J7" s="188">
        <v>416</v>
      </c>
      <c r="K7" s="188">
        <f t="shared" si="0"/>
        <v>395.2</v>
      </c>
      <c r="L7" s="188">
        <f t="shared" si="1"/>
        <v>374.4</v>
      </c>
      <c r="M7" s="191">
        <f t="shared" si="2"/>
        <v>361.92</v>
      </c>
      <c r="N7" s="70" t="s">
        <v>244</v>
      </c>
    </row>
    <row r="8" spans="2:14" ht="48.75" customHeight="1" thickBot="1">
      <c r="B8" s="241"/>
      <c r="C8" s="249"/>
      <c r="D8" s="8" t="s">
        <v>21</v>
      </c>
      <c r="E8" s="53">
        <v>24</v>
      </c>
      <c r="F8" s="62"/>
      <c r="G8" s="181"/>
      <c r="H8" s="181"/>
      <c r="I8" s="181"/>
      <c r="J8" s="192">
        <v>416</v>
      </c>
      <c r="K8" s="192">
        <f t="shared" si="0"/>
        <v>395.2</v>
      </c>
      <c r="L8" s="192">
        <f t="shared" si="1"/>
        <v>374.4</v>
      </c>
      <c r="M8" s="193">
        <f t="shared" si="2"/>
        <v>361.92</v>
      </c>
      <c r="N8" s="70" t="s">
        <v>244</v>
      </c>
    </row>
    <row r="9" spans="2:14" ht="48.75" customHeight="1">
      <c r="B9" s="266" t="s">
        <v>240</v>
      </c>
      <c r="C9" s="247" t="s">
        <v>242</v>
      </c>
      <c r="D9" s="56" t="s">
        <v>18</v>
      </c>
      <c r="E9" s="194">
        <v>24</v>
      </c>
      <c r="F9" s="195"/>
      <c r="G9" s="196"/>
      <c r="H9" s="196"/>
      <c r="I9" s="196"/>
      <c r="J9" s="197">
        <v>385</v>
      </c>
      <c r="K9" s="197">
        <f t="shared" si="0"/>
        <v>365.75</v>
      </c>
      <c r="L9" s="197">
        <f t="shared" si="1"/>
        <v>346.5</v>
      </c>
      <c r="M9" s="198">
        <f t="shared" si="2"/>
        <v>334.95</v>
      </c>
      <c r="N9" s="70" t="s">
        <v>244</v>
      </c>
    </row>
    <row r="10" spans="2:14" ht="48.75" customHeight="1">
      <c r="B10" s="240"/>
      <c r="C10" s="248"/>
      <c r="D10" s="6" t="s">
        <v>13</v>
      </c>
      <c r="E10" s="51">
        <v>24</v>
      </c>
      <c r="F10" s="61"/>
      <c r="G10" s="172"/>
      <c r="H10" s="172"/>
      <c r="I10" s="172"/>
      <c r="J10" s="188">
        <v>385</v>
      </c>
      <c r="K10" s="188">
        <f t="shared" si="0"/>
        <v>365.75</v>
      </c>
      <c r="L10" s="188">
        <f t="shared" si="1"/>
        <v>346.5</v>
      </c>
      <c r="M10" s="191">
        <f t="shared" si="2"/>
        <v>334.95</v>
      </c>
      <c r="N10" s="70" t="s">
        <v>244</v>
      </c>
    </row>
    <row r="11" spans="2:14" ht="48.75" customHeight="1" thickBot="1">
      <c r="B11" s="241"/>
      <c r="C11" s="249"/>
      <c r="D11" s="8" t="s">
        <v>21</v>
      </c>
      <c r="E11" s="53">
        <v>24</v>
      </c>
      <c r="F11" s="62"/>
      <c r="G11" s="181"/>
      <c r="H11" s="181"/>
      <c r="I11" s="181"/>
      <c r="J11" s="192">
        <v>385</v>
      </c>
      <c r="K11" s="192">
        <f t="shared" si="0"/>
        <v>365.75</v>
      </c>
      <c r="L11" s="192">
        <f t="shared" si="1"/>
        <v>346.5</v>
      </c>
      <c r="M11" s="193">
        <f t="shared" si="2"/>
        <v>334.95</v>
      </c>
      <c r="N11" s="70" t="s">
        <v>244</v>
      </c>
    </row>
    <row r="12" spans="2:14" ht="77.25" customHeight="1" thickBot="1">
      <c r="B12" s="14" t="s">
        <v>12</v>
      </c>
      <c r="C12" s="15" t="s">
        <v>14</v>
      </c>
      <c r="D12" s="15" t="s">
        <v>13</v>
      </c>
      <c r="E12" s="50">
        <v>40</v>
      </c>
      <c r="F12" s="63"/>
      <c r="G12" s="29" t="e">
        <f>I12*(1-#REF!)</f>
        <v>#REF!</v>
      </c>
      <c r="H12" s="29" t="e">
        <f aca="true" t="shared" si="3" ref="H12:H21">F12*G12</f>
        <v>#REF!</v>
      </c>
      <c r="I12" s="110">
        <v>5</v>
      </c>
      <c r="J12" s="114">
        <v>124</v>
      </c>
      <c r="K12" s="115">
        <f>J12-J12*5%</f>
        <v>117.8</v>
      </c>
      <c r="L12" s="115">
        <f>J12-J12*10%</f>
        <v>111.6</v>
      </c>
      <c r="M12" s="119">
        <f>J12-J12*13%</f>
        <v>107.88</v>
      </c>
      <c r="N12" s="70" t="s">
        <v>237</v>
      </c>
    </row>
    <row r="13" spans="2:14" ht="77.25" customHeight="1" thickBot="1">
      <c r="B13" s="14" t="s">
        <v>15</v>
      </c>
      <c r="C13" s="17" t="s">
        <v>16</v>
      </c>
      <c r="D13" s="15" t="s">
        <v>13</v>
      </c>
      <c r="E13" s="50">
        <v>24</v>
      </c>
      <c r="F13" s="63"/>
      <c r="G13" s="29" t="e">
        <f>I13*(1-#REF!)</f>
        <v>#REF!</v>
      </c>
      <c r="H13" s="29" t="e">
        <f t="shared" si="3"/>
        <v>#REF!</v>
      </c>
      <c r="I13" s="110">
        <v>7</v>
      </c>
      <c r="J13" s="114">
        <v>173</v>
      </c>
      <c r="K13" s="115">
        <f aca="true" t="shared" si="4" ref="K13:K21">J13-J13*5%</f>
        <v>164.35</v>
      </c>
      <c r="L13" s="115">
        <f aca="true" t="shared" si="5" ref="L13:L21">J13-J13*10%</f>
        <v>155.7</v>
      </c>
      <c r="M13" s="119">
        <f aca="true" t="shared" si="6" ref="M13:M21">J13-J13*13%</f>
        <v>150.51</v>
      </c>
      <c r="N13" s="70" t="s">
        <v>237</v>
      </c>
    </row>
    <row r="14" spans="2:14" ht="40.5" customHeight="1">
      <c r="B14" s="268" t="s">
        <v>17</v>
      </c>
      <c r="C14" s="275" t="s">
        <v>19</v>
      </c>
      <c r="D14" s="9" t="s">
        <v>18</v>
      </c>
      <c r="E14" s="52">
        <v>24</v>
      </c>
      <c r="F14" s="65"/>
      <c r="G14" s="21" t="e">
        <f>I14*(1-#REF!)</f>
        <v>#REF!</v>
      </c>
      <c r="H14" s="30" t="e">
        <f t="shared" si="3"/>
        <v>#REF!</v>
      </c>
      <c r="I14" s="30">
        <v>8.5</v>
      </c>
      <c r="J14" s="113">
        <v>210</v>
      </c>
      <c r="K14" s="91">
        <f t="shared" si="4"/>
        <v>199.5</v>
      </c>
      <c r="L14" s="91">
        <f t="shared" si="5"/>
        <v>189</v>
      </c>
      <c r="M14" s="120">
        <f t="shared" si="6"/>
        <v>182.7</v>
      </c>
      <c r="N14" s="70" t="s">
        <v>237</v>
      </c>
    </row>
    <row r="15" spans="2:14" ht="36.75" customHeight="1" thickBot="1">
      <c r="B15" s="274"/>
      <c r="C15" s="276"/>
      <c r="D15" s="10" t="s">
        <v>13</v>
      </c>
      <c r="E15" s="53">
        <v>24</v>
      </c>
      <c r="F15" s="62"/>
      <c r="G15" s="23" t="e">
        <f>I15*(1-#REF!)</f>
        <v>#REF!</v>
      </c>
      <c r="H15" s="31" t="e">
        <f t="shared" si="3"/>
        <v>#REF!</v>
      </c>
      <c r="I15" s="31">
        <v>8.5</v>
      </c>
      <c r="J15" s="116">
        <v>210</v>
      </c>
      <c r="K15" s="92">
        <f t="shared" si="4"/>
        <v>199.5</v>
      </c>
      <c r="L15" s="92">
        <f t="shared" si="5"/>
        <v>189</v>
      </c>
      <c r="M15" s="121">
        <f t="shared" si="6"/>
        <v>182.7</v>
      </c>
      <c r="N15" s="70" t="s">
        <v>237</v>
      </c>
    </row>
    <row r="16" spans="2:14" ht="24.75" customHeight="1">
      <c r="B16" s="268" t="s">
        <v>20</v>
      </c>
      <c r="C16" s="277" t="s">
        <v>22</v>
      </c>
      <c r="D16" s="7" t="s">
        <v>18</v>
      </c>
      <c r="E16" s="52">
        <v>24</v>
      </c>
      <c r="F16" s="65"/>
      <c r="G16" s="21" t="e">
        <f>I16*(1-#REF!)</f>
        <v>#REF!</v>
      </c>
      <c r="H16" s="30" t="e">
        <f t="shared" si="3"/>
        <v>#REF!</v>
      </c>
      <c r="I16" s="30">
        <v>9</v>
      </c>
      <c r="J16" s="117">
        <v>222</v>
      </c>
      <c r="K16" s="93">
        <f t="shared" si="4"/>
        <v>210.9</v>
      </c>
      <c r="L16" s="93">
        <f t="shared" si="5"/>
        <v>199.8</v>
      </c>
      <c r="M16" s="122">
        <f t="shared" si="6"/>
        <v>193.14</v>
      </c>
      <c r="N16" s="70" t="s">
        <v>237</v>
      </c>
    </row>
    <row r="17" spans="2:14" ht="27" customHeight="1">
      <c r="B17" s="269"/>
      <c r="C17" s="278"/>
      <c r="D17" s="6" t="s">
        <v>13</v>
      </c>
      <c r="E17" s="51">
        <v>24</v>
      </c>
      <c r="F17" s="61"/>
      <c r="G17" s="22" t="e">
        <f>I17*(1-#REF!)</f>
        <v>#REF!</v>
      </c>
      <c r="H17" s="32" t="e">
        <f t="shared" si="3"/>
        <v>#REF!</v>
      </c>
      <c r="I17" s="32">
        <v>9</v>
      </c>
      <c r="J17" s="112">
        <v>222</v>
      </c>
      <c r="K17" s="89">
        <f t="shared" si="4"/>
        <v>210.9</v>
      </c>
      <c r="L17" s="89">
        <f t="shared" si="5"/>
        <v>199.8</v>
      </c>
      <c r="M17" s="123">
        <f t="shared" si="6"/>
        <v>193.14</v>
      </c>
      <c r="N17" s="70" t="s">
        <v>237</v>
      </c>
    </row>
    <row r="18" spans="2:14" ht="27.75" customHeight="1" thickBot="1">
      <c r="B18" s="274"/>
      <c r="C18" s="279"/>
      <c r="D18" s="8" t="s">
        <v>21</v>
      </c>
      <c r="E18" s="53">
        <v>24</v>
      </c>
      <c r="F18" s="62"/>
      <c r="G18" s="23" t="e">
        <f>I18*(1-#REF!)</f>
        <v>#REF!</v>
      </c>
      <c r="H18" s="31" t="e">
        <f t="shared" si="3"/>
        <v>#REF!</v>
      </c>
      <c r="I18" s="31">
        <v>9</v>
      </c>
      <c r="J18" s="116">
        <v>222</v>
      </c>
      <c r="K18" s="92">
        <f t="shared" si="4"/>
        <v>210.9</v>
      </c>
      <c r="L18" s="92">
        <f t="shared" si="5"/>
        <v>199.8</v>
      </c>
      <c r="M18" s="121">
        <f t="shared" si="6"/>
        <v>193.14</v>
      </c>
      <c r="N18" s="70" t="s">
        <v>237</v>
      </c>
    </row>
    <row r="19" spans="2:14" ht="28.5" customHeight="1">
      <c r="B19" s="268" t="s">
        <v>23</v>
      </c>
      <c r="C19" s="271" t="s">
        <v>24</v>
      </c>
      <c r="D19" s="7" t="s">
        <v>18</v>
      </c>
      <c r="E19" s="52">
        <v>24</v>
      </c>
      <c r="F19" s="65"/>
      <c r="G19" s="21" t="e">
        <f>I19*(1-#REF!)</f>
        <v>#REF!</v>
      </c>
      <c r="H19" s="30" t="e">
        <f t="shared" si="3"/>
        <v>#REF!</v>
      </c>
      <c r="I19" s="30">
        <v>11</v>
      </c>
      <c r="J19" s="117">
        <v>272</v>
      </c>
      <c r="K19" s="93">
        <f t="shared" si="4"/>
        <v>258.4</v>
      </c>
      <c r="L19" s="93">
        <f t="shared" si="5"/>
        <v>244.8</v>
      </c>
      <c r="M19" s="122">
        <f t="shared" si="6"/>
        <v>236.64</v>
      </c>
      <c r="N19" s="70" t="s">
        <v>237</v>
      </c>
    </row>
    <row r="20" spans="2:14" ht="28.5" customHeight="1">
      <c r="B20" s="269"/>
      <c r="C20" s="272"/>
      <c r="D20" s="6" t="s">
        <v>13</v>
      </c>
      <c r="E20" s="51">
        <v>24</v>
      </c>
      <c r="F20" s="61"/>
      <c r="G20" s="22" t="e">
        <f>I20*(1-#REF!)</f>
        <v>#REF!</v>
      </c>
      <c r="H20" s="32" t="e">
        <f t="shared" si="3"/>
        <v>#REF!</v>
      </c>
      <c r="I20" s="32">
        <v>11</v>
      </c>
      <c r="J20" s="112">
        <v>272</v>
      </c>
      <c r="K20" s="89">
        <f t="shared" si="4"/>
        <v>258.4</v>
      </c>
      <c r="L20" s="89">
        <f t="shared" si="5"/>
        <v>244.8</v>
      </c>
      <c r="M20" s="123">
        <f t="shared" si="6"/>
        <v>236.64</v>
      </c>
      <c r="N20" s="70" t="s">
        <v>237</v>
      </c>
    </row>
    <row r="21" spans="2:14" ht="28.5" customHeight="1">
      <c r="B21" s="270"/>
      <c r="C21" s="273"/>
      <c r="D21" s="6" t="s">
        <v>21</v>
      </c>
      <c r="E21" s="51">
        <v>24</v>
      </c>
      <c r="F21" s="61"/>
      <c r="G21" s="22" t="e">
        <f>I21*(1-#REF!)</f>
        <v>#REF!</v>
      </c>
      <c r="H21" s="32" t="e">
        <f t="shared" si="3"/>
        <v>#REF!</v>
      </c>
      <c r="I21" s="32">
        <v>11</v>
      </c>
      <c r="J21" s="112">
        <v>272</v>
      </c>
      <c r="K21" s="89">
        <f t="shared" si="4"/>
        <v>258.4</v>
      </c>
      <c r="L21" s="89">
        <f t="shared" si="5"/>
        <v>244.8</v>
      </c>
      <c r="M21" s="123">
        <f t="shared" si="6"/>
        <v>236.64</v>
      </c>
      <c r="N21" s="70" t="s">
        <v>237</v>
      </c>
    </row>
  </sheetData>
  <mergeCells count="12">
    <mergeCell ref="B19:B21"/>
    <mergeCell ref="C19:C21"/>
    <mergeCell ref="B14:B15"/>
    <mergeCell ref="C14:C15"/>
    <mergeCell ref="B16:B18"/>
    <mergeCell ref="C16:C18"/>
    <mergeCell ref="B9:B11"/>
    <mergeCell ref="C9:C11"/>
    <mergeCell ref="B3:B5"/>
    <mergeCell ref="C3:C5"/>
    <mergeCell ref="B6:B8"/>
    <mergeCell ref="C6:C8"/>
  </mergeCells>
  <printOptions/>
  <pageMargins left="0.24" right="0.23" top="0.24" bottom="0.25" header="0.2" footer="0.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M22"/>
  <sheetViews>
    <sheetView zoomScale="80" zoomScaleNormal="80" workbookViewId="0" topLeftCell="A1">
      <selection activeCell="I18" sqref="I18"/>
    </sheetView>
  </sheetViews>
  <sheetFormatPr defaultColWidth="9.00390625" defaultRowHeight="12.75"/>
  <cols>
    <col min="1" max="1" width="0.875" style="0" customWidth="1"/>
    <col min="2" max="2" width="20.25390625" style="0" customWidth="1"/>
    <col min="3" max="3" width="36.00390625" style="0" customWidth="1"/>
    <col min="4" max="4" width="10.75390625" style="0" customWidth="1"/>
    <col min="5" max="5" width="11.25390625" style="0" customWidth="1"/>
    <col min="6" max="6" width="16.25390625" style="0" hidden="1" customWidth="1"/>
    <col min="7" max="7" width="18.00390625" style="0" hidden="1" customWidth="1"/>
    <col min="8" max="8" width="12.625" style="0" hidden="1" customWidth="1"/>
    <col min="9" max="9" width="12.125" style="0" customWidth="1"/>
    <col min="10" max="10" width="16.00390625" style="0" customWidth="1"/>
    <col min="11" max="11" width="15.875" style="0" customWidth="1"/>
    <col min="12" max="12" width="14.75390625" style="0" customWidth="1"/>
    <col min="13" max="13" width="17.00390625" style="0" customWidth="1"/>
  </cols>
  <sheetData>
    <row r="1" ht="3.75" customHeight="1" thickBot="1"/>
    <row r="2" spans="2:13" s="19" customFormat="1" ht="50.25" customHeight="1" thickBot="1">
      <c r="B2" s="125" t="s">
        <v>0</v>
      </c>
      <c r="C2" s="108" t="s">
        <v>2</v>
      </c>
      <c r="D2" s="108" t="s">
        <v>85</v>
      </c>
      <c r="E2" s="126" t="s">
        <v>39</v>
      </c>
      <c r="F2" s="108" t="s">
        <v>49</v>
      </c>
      <c r="G2" s="108" t="s">
        <v>50</v>
      </c>
      <c r="H2" s="108" t="s">
        <v>80</v>
      </c>
      <c r="I2" s="108" t="s">
        <v>103</v>
      </c>
      <c r="J2" s="109" t="s">
        <v>194</v>
      </c>
      <c r="K2" s="109" t="s">
        <v>195</v>
      </c>
      <c r="L2" s="118" t="s">
        <v>196</v>
      </c>
      <c r="M2" s="166" t="s">
        <v>219</v>
      </c>
    </row>
    <row r="3" spans="2:13" s="19" customFormat="1" ht="50.25" customHeight="1" thickBot="1">
      <c r="B3" s="200" t="s">
        <v>220</v>
      </c>
      <c r="C3" s="235" t="s">
        <v>290</v>
      </c>
      <c r="D3" s="218">
        <v>6</v>
      </c>
      <c r="E3" s="157"/>
      <c r="F3" s="196"/>
      <c r="G3" s="196"/>
      <c r="H3" s="196"/>
      <c r="I3" s="219">
        <v>506</v>
      </c>
      <c r="J3" s="187">
        <f>I3-I3*5%</f>
        <v>480.7</v>
      </c>
      <c r="K3" s="187">
        <f>I3-I3*10%</f>
        <v>455.4</v>
      </c>
      <c r="L3" s="187">
        <f>I3-I3*13%</f>
        <v>440.22</v>
      </c>
      <c r="M3" t="s">
        <v>236</v>
      </c>
    </row>
    <row r="4" spans="2:13" s="19" customFormat="1" ht="50.25" customHeight="1" thickBot="1">
      <c r="B4" s="161" t="s">
        <v>221</v>
      </c>
      <c r="C4" s="235" t="s">
        <v>291</v>
      </c>
      <c r="D4" s="179">
        <v>6</v>
      </c>
      <c r="E4" s="157"/>
      <c r="F4" s="172"/>
      <c r="G4" s="172"/>
      <c r="H4" s="172"/>
      <c r="I4" s="217">
        <v>540</v>
      </c>
      <c r="J4" s="187">
        <f aca="true" t="shared" si="0" ref="J4:J17">I4-I4*5%</f>
        <v>513</v>
      </c>
      <c r="K4" s="187">
        <f aca="true" t="shared" si="1" ref="K4:K17">I4-I4*10%</f>
        <v>486</v>
      </c>
      <c r="L4" s="187">
        <f aca="true" t="shared" si="2" ref="L4:L17">I4-I4*13%</f>
        <v>469.8</v>
      </c>
      <c r="M4" t="s">
        <v>236</v>
      </c>
    </row>
    <row r="5" spans="2:13" s="19" customFormat="1" ht="50.25" customHeight="1" thickBot="1">
      <c r="B5" s="161" t="s">
        <v>222</v>
      </c>
      <c r="C5" s="235" t="s">
        <v>291</v>
      </c>
      <c r="D5" s="179">
        <v>6</v>
      </c>
      <c r="E5" s="157"/>
      <c r="F5" s="172"/>
      <c r="G5" s="172"/>
      <c r="H5" s="172"/>
      <c r="I5" s="217">
        <v>543</v>
      </c>
      <c r="J5" s="187">
        <f t="shared" si="0"/>
        <v>515.85</v>
      </c>
      <c r="K5" s="187">
        <f t="shared" si="1"/>
        <v>488.7</v>
      </c>
      <c r="L5" s="187">
        <f t="shared" si="2"/>
        <v>472.40999999999997</v>
      </c>
      <c r="M5" t="s">
        <v>236</v>
      </c>
    </row>
    <row r="6" spans="2:13" s="19" customFormat="1" ht="50.25" customHeight="1" thickBot="1">
      <c r="B6" s="161" t="s">
        <v>223</v>
      </c>
      <c r="C6" s="235" t="s">
        <v>292</v>
      </c>
      <c r="D6" s="179">
        <v>6</v>
      </c>
      <c r="E6" s="157"/>
      <c r="F6" s="172"/>
      <c r="G6" s="172"/>
      <c r="H6" s="172"/>
      <c r="I6" s="217">
        <v>695</v>
      </c>
      <c r="J6" s="187">
        <f t="shared" si="0"/>
        <v>660.25</v>
      </c>
      <c r="K6" s="187">
        <f t="shared" si="1"/>
        <v>625.5</v>
      </c>
      <c r="L6" s="187">
        <f t="shared" si="2"/>
        <v>604.65</v>
      </c>
      <c r="M6" t="s">
        <v>236</v>
      </c>
    </row>
    <row r="7" spans="2:13" s="19" customFormat="1" ht="50.25" customHeight="1" thickBot="1">
      <c r="B7" s="161" t="s">
        <v>224</v>
      </c>
      <c r="C7" s="235" t="s">
        <v>293</v>
      </c>
      <c r="D7" s="179">
        <v>6</v>
      </c>
      <c r="E7" s="157"/>
      <c r="F7" s="172"/>
      <c r="G7" s="172"/>
      <c r="H7" s="172"/>
      <c r="I7" s="217">
        <v>770</v>
      </c>
      <c r="J7" s="187">
        <f t="shared" si="0"/>
        <v>731.5</v>
      </c>
      <c r="K7" s="187">
        <f t="shared" si="1"/>
        <v>693</v>
      </c>
      <c r="L7" s="187">
        <f t="shared" si="2"/>
        <v>669.9</v>
      </c>
      <c r="M7" t="s">
        <v>236</v>
      </c>
    </row>
    <row r="8" spans="2:13" s="19" customFormat="1" ht="57" customHeight="1" thickBot="1">
      <c r="B8" s="161" t="s">
        <v>225</v>
      </c>
      <c r="C8" s="235" t="s">
        <v>294</v>
      </c>
      <c r="D8" s="179">
        <v>6</v>
      </c>
      <c r="E8" s="157"/>
      <c r="F8" s="172"/>
      <c r="G8" s="172"/>
      <c r="H8" s="172"/>
      <c r="I8" s="217">
        <v>1505</v>
      </c>
      <c r="J8" s="187">
        <f t="shared" si="0"/>
        <v>1429.75</v>
      </c>
      <c r="K8" s="187">
        <f t="shared" si="1"/>
        <v>1354.5</v>
      </c>
      <c r="L8" s="187">
        <f t="shared" si="2"/>
        <v>1309.35</v>
      </c>
      <c r="M8" t="s">
        <v>236</v>
      </c>
    </row>
    <row r="9" spans="2:13" s="19" customFormat="1" ht="61.5" customHeight="1" thickBot="1">
      <c r="B9" s="161" t="s">
        <v>226</v>
      </c>
      <c r="C9" s="235" t="s">
        <v>295</v>
      </c>
      <c r="D9" s="179">
        <v>6</v>
      </c>
      <c r="E9" s="157"/>
      <c r="F9" s="172"/>
      <c r="G9" s="172"/>
      <c r="H9" s="172"/>
      <c r="I9" s="217">
        <v>834</v>
      </c>
      <c r="J9" s="187">
        <f t="shared" si="0"/>
        <v>792.3</v>
      </c>
      <c r="K9" s="187">
        <f t="shared" si="1"/>
        <v>750.6</v>
      </c>
      <c r="L9" s="187">
        <f t="shared" si="2"/>
        <v>725.58</v>
      </c>
      <c r="M9" t="s">
        <v>236</v>
      </c>
    </row>
    <row r="10" spans="2:13" s="19" customFormat="1" ht="69.75" customHeight="1" thickBot="1">
      <c r="B10" s="161" t="s">
        <v>227</v>
      </c>
      <c r="C10" s="235" t="s">
        <v>296</v>
      </c>
      <c r="D10" s="179">
        <v>6</v>
      </c>
      <c r="E10" s="157"/>
      <c r="F10" s="172"/>
      <c r="G10" s="172"/>
      <c r="H10" s="172"/>
      <c r="I10" s="217">
        <v>949</v>
      </c>
      <c r="J10" s="187">
        <f t="shared" si="0"/>
        <v>901.55</v>
      </c>
      <c r="K10" s="187">
        <f t="shared" si="1"/>
        <v>854.1</v>
      </c>
      <c r="L10" s="187">
        <f t="shared" si="2"/>
        <v>825.63</v>
      </c>
      <c r="M10" t="s">
        <v>236</v>
      </c>
    </row>
    <row r="11" spans="2:13" s="19" customFormat="1" ht="50.25" customHeight="1" thickBot="1">
      <c r="B11" s="161" t="s">
        <v>228</v>
      </c>
      <c r="C11" s="235" t="s">
        <v>297</v>
      </c>
      <c r="D11" s="179">
        <v>6</v>
      </c>
      <c r="E11" s="157"/>
      <c r="F11" s="172"/>
      <c r="G11" s="172"/>
      <c r="H11" s="172"/>
      <c r="I11" s="217">
        <v>928</v>
      </c>
      <c r="J11" s="187">
        <f t="shared" si="0"/>
        <v>881.6</v>
      </c>
      <c r="K11" s="187">
        <f t="shared" si="1"/>
        <v>835.2</v>
      </c>
      <c r="L11" s="187">
        <f t="shared" si="2"/>
        <v>807.36</v>
      </c>
      <c r="M11" t="s">
        <v>236</v>
      </c>
    </row>
    <row r="12" spans="2:13" s="19" customFormat="1" ht="60.75" customHeight="1" thickBot="1">
      <c r="B12" s="161" t="s">
        <v>229</v>
      </c>
      <c r="C12" s="235" t="s">
        <v>298</v>
      </c>
      <c r="D12" s="179">
        <v>6</v>
      </c>
      <c r="E12" s="157"/>
      <c r="F12" s="172"/>
      <c r="G12" s="172"/>
      <c r="H12" s="172"/>
      <c r="I12" s="217">
        <v>1300</v>
      </c>
      <c r="J12" s="187">
        <f t="shared" si="0"/>
        <v>1235</v>
      </c>
      <c r="K12" s="187">
        <f t="shared" si="1"/>
        <v>1170</v>
      </c>
      <c r="L12" s="187">
        <f t="shared" si="2"/>
        <v>1131</v>
      </c>
      <c r="M12" t="s">
        <v>236</v>
      </c>
    </row>
    <row r="13" spans="2:13" s="19" customFormat="1" ht="50.25" customHeight="1" thickBot="1">
      <c r="B13" s="161" t="s">
        <v>230</v>
      </c>
      <c r="C13" s="235" t="s">
        <v>300</v>
      </c>
      <c r="D13" s="179">
        <v>6</v>
      </c>
      <c r="E13" s="157"/>
      <c r="F13" s="172"/>
      <c r="G13" s="172"/>
      <c r="H13" s="172"/>
      <c r="I13" s="217">
        <v>897</v>
      </c>
      <c r="J13" s="187">
        <f t="shared" si="0"/>
        <v>852.15</v>
      </c>
      <c r="K13" s="187">
        <f t="shared" si="1"/>
        <v>807.3</v>
      </c>
      <c r="L13" s="187">
        <f t="shared" si="2"/>
        <v>780.39</v>
      </c>
      <c r="M13" t="s">
        <v>236</v>
      </c>
    </row>
    <row r="14" spans="2:13" s="19" customFormat="1" ht="50.25" customHeight="1" thickBot="1">
      <c r="B14" s="161" t="s">
        <v>233</v>
      </c>
      <c r="C14" s="235" t="s">
        <v>300</v>
      </c>
      <c r="D14" s="179">
        <v>6</v>
      </c>
      <c r="E14" s="157"/>
      <c r="F14" s="172"/>
      <c r="G14" s="172"/>
      <c r="H14" s="172"/>
      <c r="I14" s="217">
        <v>681</v>
      </c>
      <c r="J14" s="187">
        <f t="shared" si="0"/>
        <v>646.95</v>
      </c>
      <c r="K14" s="187">
        <f t="shared" si="1"/>
        <v>612.9</v>
      </c>
      <c r="L14" s="187">
        <f t="shared" si="2"/>
        <v>592.47</v>
      </c>
      <c r="M14" t="s">
        <v>236</v>
      </c>
    </row>
    <row r="15" spans="2:13" s="19" customFormat="1" ht="50.25" customHeight="1" thickBot="1">
      <c r="B15" s="161" t="s">
        <v>234</v>
      </c>
      <c r="C15" s="235" t="s">
        <v>300</v>
      </c>
      <c r="D15" s="179">
        <v>6</v>
      </c>
      <c r="E15" s="157"/>
      <c r="F15" s="172"/>
      <c r="G15" s="172"/>
      <c r="H15" s="172"/>
      <c r="I15" s="217">
        <v>871</v>
      </c>
      <c r="J15" s="187">
        <f t="shared" si="0"/>
        <v>827.45</v>
      </c>
      <c r="K15" s="187">
        <f t="shared" si="1"/>
        <v>783.9</v>
      </c>
      <c r="L15" s="187">
        <f t="shared" si="2"/>
        <v>757.77</v>
      </c>
      <c r="M15" t="s">
        <v>236</v>
      </c>
    </row>
    <row r="16" spans="2:13" s="19" customFormat="1" ht="50.25" customHeight="1" thickBot="1">
      <c r="B16" s="161" t="s">
        <v>231</v>
      </c>
      <c r="C16" s="235" t="s">
        <v>300</v>
      </c>
      <c r="D16" s="179">
        <v>6</v>
      </c>
      <c r="E16" s="157"/>
      <c r="F16" s="172"/>
      <c r="G16" s="172"/>
      <c r="H16" s="172"/>
      <c r="I16" s="217">
        <v>1161</v>
      </c>
      <c r="J16" s="187">
        <f t="shared" si="0"/>
        <v>1102.95</v>
      </c>
      <c r="K16" s="187">
        <f t="shared" si="1"/>
        <v>1044.9</v>
      </c>
      <c r="L16" s="187">
        <f t="shared" si="2"/>
        <v>1010.0699999999999</v>
      </c>
      <c r="M16" t="s">
        <v>236</v>
      </c>
    </row>
    <row r="17" spans="2:13" s="19" customFormat="1" ht="50.25" customHeight="1" thickBot="1">
      <c r="B17" s="162" t="s">
        <v>232</v>
      </c>
      <c r="C17" s="236" t="s">
        <v>299</v>
      </c>
      <c r="D17" s="182">
        <v>6</v>
      </c>
      <c r="E17" s="157"/>
      <c r="F17" s="181"/>
      <c r="G17" s="181"/>
      <c r="H17" s="181"/>
      <c r="I17" s="217">
        <v>1333</v>
      </c>
      <c r="J17" s="187">
        <f t="shared" si="0"/>
        <v>1266.35</v>
      </c>
      <c r="K17" s="187">
        <f t="shared" si="1"/>
        <v>1199.7</v>
      </c>
      <c r="L17" s="187">
        <f t="shared" si="2"/>
        <v>1159.71</v>
      </c>
      <c r="M17" t="s">
        <v>236</v>
      </c>
    </row>
    <row r="18" spans="2:13" ht="100.5" customHeight="1" thickBot="1">
      <c r="B18" s="73" t="s">
        <v>31</v>
      </c>
      <c r="C18" s="155" t="s">
        <v>93</v>
      </c>
      <c r="D18" s="156">
        <v>6</v>
      </c>
      <c r="E18" s="157"/>
      <c r="F18" s="158" t="e">
        <f>H18*(1-#REF!)</f>
        <v>#REF!</v>
      </c>
      <c r="G18" s="158" t="e">
        <f>E18*F18</f>
        <v>#REF!</v>
      </c>
      <c r="H18" s="159">
        <v>31</v>
      </c>
      <c r="I18" s="216">
        <v>766</v>
      </c>
      <c r="J18" s="115">
        <f>I18-I18*5%</f>
        <v>727.7</v>
      </c>
      <c r="K18" s="115">
        <f>I18-I18*10%</f>
        <v>689.4</v>
      </c>
      <c r="L18" s="115">
        <f>I18-I18*13%</f>
        <v>666.42</v>
      </c>
      <c r="M18" t="s">
        <v>235</v>
      </c>
    </row>
    <row r="19" spans="2:13" ht="99" customHeight="1" thickBot="1">
      <c r="B19" s="14" t="s">
        <v>32</v>
      </c>
      <c r="C19" s="16" t="s">
        <v>94</v>
      </c>
      <c r="D19" s="50">
        <v>6</v>
      </c>
      <c r="E19" s="63"/>
      <c r="F19" s="29" t="e">
        <f>H19*(1-#REF!)</f>
        <v>#REF!</v>
      </c>
      <c r="G19" s="29" t="e">
        <f>E19*F19</f>
        <v>#REF!</v>
      </c>
      <c r="H19" s="110">
        <v>40</v>
      </c>
      <c r="I19" s="114">
        <v>989</v>
      </c>
      <c r="J19" s="115">
        <f>I19-I19*5%</f>
        <v>939.55</v>
      </c>
      <c r="K19" s="115">
        <f>I19-I19*10%</f>
        <v>890.1</v>
      </c>
      <c r="L19" s="115">
        <f>I19-I19*13%</f>
        <v>860.4300000000001</v>
      </c>
      <c r="M19" t="s">
        <v>235</v>
      </c>
    </row>
    <row r="20" spans="2:13" ht="99" customHeight="1" thickBot="1">
      <c r="B20" s="14" t="s">
        <v>33</v>
      </c>
      <c r="C20" s="16" t="s">
        <v>95</v>
      </c>
      <c r="D20" s="50">
        <v>6</v>
      </c>
      <c r="E20" s="63"/>
      <c r="F20" s="29" t="e">
        <f>H20*(1-#REF!)</f>
        <v>#REF!</v>
      </c>
      <c r="G20" s="29" t="e">
        <f>E20*F20</f>
        <v>#REF!</v>
      </c>
      <c r="H20" s="110">
        <v>50</v>
      </c>
      <c r="I20" s="114">
        <v>1236</v>
      </c>
      <c r="J20" s="115">
        <f>I20-I20*5%</f>
        <v>1174.2</v>
      </c>
      <c r="K20" s="115">
        <f>I20-I20*10%</f>
        <v>1112.4</v>
      </c>
      <c r="L20" s="115">
        <f>I20-I20*13%</f>
        <v>1075.32</v>
      </c>
      <c r="M20" t="s">
        <v>235</v>
      </c>
    </row>
    <row r="21" spans="2:13" ht="96.75" customHeight="1" thickBot="1">
      <c r="B21" s="14" t="s">
        <v>34</v>
      </c>
      <c r="C21" s="16" t="s">
        <v>96</v>
      </c>
      <c r="D21" s="50">
        <v>6</v>
      </c>
      <c r="E21" s="63"/>
      <c r="F21" s="29" t="e">
        <f>H21*(1-#REF!)</f>
        <v>#REF!</v>
      </c>
      <c r="G21" s="29" t="e">
        <f>E21*F21</f>
        <v>#REF!</v>
      </c>
      <c r="H21" s="110">
        <v>58</v>
      </c>
      <c r="I21" s="114">
        <v>1434</v>
      </c>
      <c r="J21" s="115">
        <f>I21-I21*5%</f>
        <v>1362.3</v>
      </c>
      <c r="K21" s="115">
        <f>I21-I21*10%</f>
        <v>1290.6</v>
      </c>
      <c r="L21" s="115">
        <f>I21-I21*13%</f>
        <v>1247.58</v>
      </c>
      <c r="M21" t="s">
        <v>235</v>
      </c>
    </row>
    <row r="22" spans="2:13" ht="93.75" customHeight="1">
      <c r="B22" s="165" t="s">
        <v>35</v>
      </c>
      <c r="C22" s="173" t="s">
        <v>97</v>
      </c>
      <c r="D22" s="174">
        <v>4</v>
      </c>
      <c r="E22" s="164"/>
      <c r="F22" s="175" t="e">
        <f>H22*(1-#REF!)</f>
        <v>#REF!</v>
      </c>
      <c r="G22" s="175" t="e">
        <f>E22*F22</f>
        <v>#REF!</v>
      </c>
      <c r="H22" s="176">
        <v>85</v>
      </c>
      <c r="I22" s="177">
        <v>2100</v>
      </c>
      <c r="J22" s="178">
        <f>I22-I22*5%</f>
        <v>1995</v>
      </c>
      <c r="K22" s="178">
        <f>I22-I22*10%</f>
        <v>1890</v>
      </c>
      <c r="L22" s="178">
        <f>I22-I22*13%</f>
        <v>1827</v>
      </c>
      <c r="M22" t="s">
        <v>235</v>
      </c>
    </row>
  </sheetData>
  <printOptions/>
  <pageMargins left="0.24" right="0.23" top="0.2" bottom="0.26" header="0.2" footer="0.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M19"/>
  <sheetViews>
    <sheetView zoomScale="80" zoomScaleNormal="80" workbookViewId="0" topLeftCell="A1">
      <selection activeCell="D16" sqref="D16"/>
    </sheetView>
  </sheetViews>
  <sheetFormatPr defaultColWidth="9.00390625" defaultRowHeight="12.75"/>
  <cols>
    <col min="1" max="1" width="1.12109375" style="0" customWidth="1"/>
    <col min="2" max="2" width="14.875" style="1" customWidth="1"/>
    <col min="3" max="3" width="40.875" style="0" customWidth="1"/>
    <col min="4" max="4" width="10.125" style="0" customWidth="1"/>
    <col min="5" max="5" width="8.00390625" style="0" customWidth="1"/>
    <col min="6" max="6" width="13.00390625" style="0" hidden="1" customWidth="1"/>
    <col min="7" max="7" width="14.25390625" style="0" hidden="1" customWidth="1"/>
    <col min="8" max="8" width="0" style="0" hidden="1" customWidth="1"/>
    <col min="9" max="9" width="11.00390625" style="0" customWidth="1"/>
    <col min="10" max="10" width="14.125" style="0" customWidth="1"/>
    <col min="11" max="11" width="16.375" style="0" customWidth="1"/>
    <col min="12" max="12" width="14.25390625" style="0" customWidth="1"/>
    <col min="13" max="13" width="19.00390625" style="0" customWidth="1"/>
  </cols>
  <sheetData>
    <row r="1" spans="2:13" ht="48.75" customHeight="1">
      <c r="B1" s="101" t="s">
        <v>0</v>
      </c>
      <c r="C1" s="102" t="s">
        <v>2</v>
      </c>
      <c r="D1" s="102" t="s">
        <v>85</v>
      </c>
      <c r="E1" s="103" t="s">
        <v>39</v>
      </c>
      <c r="F1" s="35" t="s">
        <v>49</v>
      </c>
      <c r="G1" s="35" t="s">
        <v>50</v>
      </c>
      <c r="H1" s="36" t="s">
        <v>80</v>
      </c>
      <c r="I1" s="102" t="s">
        <v>103</v>
      </c>
      <c r="J1" s="111" t="s">
        <v>194</v>
      </c>
      <c r="K1" s="111" t="s">
        <v>195</v>
      </c>
      <c r="L1" s="128" t="s">
        <v>196</v>
      </c>
      <c r="M1" s="168" t="s">
        <v>219</v>
      </c>
    </row>
    <row r="2" spans="2:13" ht="58.5" customHeight="1">
      <c r="B2" s="199" t="s">
        <v>267</v>
      </c>
      <c r="C2" s="34" t="s">
        <v>83</v>
      </c>
      <c r="D2" s="132">
        <v>4</v>
      </c>
      <c r="E2" s="61"/>
      <c r="F2" s="172"/>
      <c r="G2" s="172"/>
      <c r="H2" s="172"/>
      <c r="I2" s="112">
        <v>1180</v>
      </c>
      <c r="J2" s="112">
        <f aca="true" t="shared" si="0" ref="J2:J9">I2-I2*5%</f>
        <v>1121</v>
      </c>
      <c r="K2" s="112">
        <f aca="true" t="shared" si="1" ref="K2:K9">I2-I2*10%</f>
        <v>1062</v>
      </c>
      <c r="L2" s="112">
        <f aca="true" t="shared" si="2" ref="L2:L9">I2-I2*13%</f>
        <v>1026.6</v>
      </c>
      <c r="M2" s="70" t="s">
        <v>244</v>
      </c>
    </row>
    <row r="3" spans="2:13" ht="48.75" customHeight="1">
      <c r="B3" s="199" t="s">
        <v>268</v>
      </c>
      <c r="C3" s="34" t="s">
        <v>81</v>
      </c>
      <c r="D3" s="132">
        <v>4</v>
      </c>
      <c r="E3" s="61"/>
      <c r="F3" s="172"/>
      <c r="G3" s="172"/>
      <c r="H3" s="172"/>
      <c r="I3" s="112">
        <v>670</v>
      </c>
      <c r="J3" s="112">
        <f t="shared" si="0"/>
        <v>636.5</v>
      </c>
      <c r="K3" s="112">
        <f t="shared" si="1"/>
        <v>603</v>
      </c>
      <c r="L3" s="112">
        <f t="shared" si="2"/>
        <v>582.9</v>
      </c>
      <c r="M3" s="70" t="s">
        <v>244</v>
      </c>
    </row>
    <row r="4" spans="2:13" ht="48.75" customHeight="1">
      <c r="B4" s="199" t="s">
        <v>269</v>
      </c>
      <c r="C4" s="34" t="s">
        <v>101</v>
      </c>
      <c r="D4" s="132">
        <v>4</v>
      </c>
      <c r="E4" s="61"/>
      <c r="F4" s="172"/>
      <c r="G4" s="172"/>
      <c r="H4" s="172"/>
      <c r="I4" s="112">
        <v>815</v>
      </c>
      <c r="J4" s="112">
        <f t="shared" si="0"/>
        <v>774.25</v>
      </c>
      <c r="K4" s="112">
        <f t="shared" si="1"/>
        <v>733.5</v>
      </c>
      <c r="L4" s="112">
        <f t="shared" si="2"/>
        <v>709.05</v>
      </c>
      <c r="M4" s="70" t="s">
        <v>244</v>
      </c>
    </row>
    <row r="5" spans="2:13" ht="48.75" customHeight="1">
      <c r="B5" s="199" t="s">
        <v>270</v>
      </c>
      <c r="C5" s="34" t="s">
        <v>271</v>
      </c>
      <c r="D5" s="132">
        <v>4</v>
      </c>
      <c r="E5" s="61"/>
      <c r="F5" s="172"/>
      <c r="G5" s="172"/>
      <c r="H5" s="172"/>
      <c r="I5" s="112">
        <v>1015</v>
      </c>
      <c r="J5" s="112">
        <f t="shared" si="0"/>
        <v>964.25</v>
      </c>
      <c r="K5" s="112">
        <f t="shared" si="1"/>
        <v>913.5</v>
      </c>
      <c r="L5" s="112">
        <f t="shared" si="2"/>
        <v>883.05</v>
      </c>
      <c r="M5" s="70" t="s">
        <v>244</v>
      </c>
    </row>
    <row r="6" spans="2:13" ht="48.75" customHeight="1">
      <c r="B6" s="199" t="s">
        <v>272</v>
      </c>
      <c r="C6" s="34" t="s">
        <v>81</v>
      </c>
      <c r="D6" s="132">
        <v>4</v>
      </c>
      <c r="E6" s="61"/>
      <c r="F6" s="172"/>
      <c r="G6" s="172"/>
      <c r="H6" s="172"/>
      <c r="I6" s="112">
        <v>340</v>
      </c>
      <c r="J6" s="112">
        <f t="shared" si="0"/>
        <v>323</v>
      </c>
      <c r="K6" s="112">
        <f t="shared" si="1"/>
        <v>306</v>
      </c>
      <c r="L6" s="112">
        <f t="shared" si="2"/>
        <v>295.8</v>
      </c>
      <c r="M6" s="70" t="s">
        <v>244</v>
      </c>
    </row>
    <row r="7" spans="2:13" ht="48.75" customHeight="1">
      <c r="B7" s="199" t="s">
        <v>273</v>
      </c>
      <c r="C7" s="34" t="s">
        <v>98</v>
      </c>
      <c r="D7" s="132">
        <v>4</v>
      </c>
      <c r="E7" s="61"/>
      <c r="F7" s="172"/>
      <c r="G7" s="172"/>
      <c r="H7" s="172"/>
      <c r="I7" s="112">
        <v>475</v>
      </c>
      <c r="J7" s="112">
        <f t="shared" si="0"/>
        <v>451.25</v>
      </c>
      <c r="K7" s="112">
        <f t="shared" si="1"/>
        <v>427.5</v>
      </c>
      <c r="L7" s="112">
        <f t="shared" si="2"/>
        <v>413.25</v>
      </c>
      <c r="M7" s="70" t="s">
        <v>244</v>
      </c>
    </row>
    <row r="8" spans="2:13" ht="54.75" customHeight="1">
      <c r="B8" s="199" t="s">
        <v>274</v>
      </c>
      <c r="C8" s="34" t="s">
        <v>271</v>
      </c>
      <c r="D8" s="132">
        <v>4</v>
      </c>
      <c r="E8" s="61"/>
      <c r="F8" s="172"/>
      <c r="G8" s="172"/>
      <c r="H8" s="172"/>
      <c r="I8" s="112">
        <v>785</v>
      </c>
      <c r="J8" s="112">
        <f t="shared" si="0"/>
        <v>745.75</v>
      </c>
      <c r="K8" s="112">
        <f t="shared" si="1"/>
        <v>706.5</v>
      </c>
      <c r="L8" s="112">
        <f t="shared" si="2"/>
        <v>682.95</v>
      </c>
      <c r="M8" s="70" t="s">
        <v>244</v>
      </c>
    </row>
    <row r="9" spans="2:13" ht="56.25" customHeight="1">
      <c r="B9" s="28" t="s">
        <v>79</v>
      </c>
      <c r="C9" s="34" t="s">
        <v>81</v>
      </c>
      <c r="D9" s="34">
        <v>12</v>
      </c>
      <c r="E9" s="60"/>
      <c r="F9" s="33" t="e">
        <f>H9*(1-#REF!)</f>
        <v>#REF!</v>
      </c>
      <c r="G9" s="33" t="e">
        <f aca="true" t="shared" si="3" ref="G9:G15">E9*F9</f>
        <v>#REF!</v>
      </c>
      <c r="H9" s="33">
        <v>10</v>
      </c>
      <c r="I9" s="112">
        <v>247</v>
      </c>
      <c r="J9" s="89">
        <f t="shared" si="0"/>
        <v>234.65</v>
      </c>
      <c r="K9" s="89">
        <f t="shared" si="1"/>
        <v>222.3</v>
      </c>
      <c r="L9" s="89">
        <f t="shared" si="2"/>
        <v>214.89</v>
      </c>
      <c r="M9" s="70" t="s">
        <v>237</v>
      </c>
    </row>
    <row r="10" spans="2:13" ht="56.25" customHeight="1">
      <c r="B10" s="28" t="s">
        <v>73</v>
      </c>
      <c r="C10" s="34" t="s">
        <v>98</v>
      </c>
      <c r="D10" s="34">
        <v>4</v>
      </c>
      <c r="E10" s="60"/>
      <c r="F10" s="33" t="e">
        <f>H10*(1-#REF!)</f>
        <v>#REF!</v>
      </c>
      <c r="G10" s="33" t="e">
        <f t="shared" si="3"/>
        <v>#REF!</v>
      </c>
      <c r="H10" s="33">
        <v>16</v>
      </c>
      <c r="I10" s="112">
        <v>396</v>
      </c>
      <c r="J10" s="89">
        <f aca="true" t="shared" si="4" ref="J10:J15">I10-I10*5%</f>
        <v>376.2</v>
      </c>
      <c r="K10" s="89">
        <f aca="true" t="shared" si="5" ref="K10:K15">I10-I10*10%</f>
        <v>356.4</v>
      </c>
      <c r="L10" s="89">
        <f aca="true" t="shared" si="6" ref="L10:L15">I10-I10*13%</f>
        <v>344.52</v>
      </c>
      <c r="M10" s="70" t="s">
        <v>237</v>
      </c>
    </row>
    <row r="11" spans="2:13" ht="56.25" customHeight="1">
      <c r="B11" s="28" t="s">
        <v>74</v>
      </c>
      <c r="C11" s="34" t="s">
        <v>99</v>
      </c>
      <c r="D11" s="34">
        <v>4</v>
      </c>
      <c r="E11" s="60"/>
      <c r="F11" s="33" t="e">
        <f>H11*(1-#REF!)</f>
        <v>#REF!</v>
      </c>
      <c r="G11" s="33" t="e">
        <f t="shared" si="3"/>
        <v>#REF!</v>
      </c>
      <c r="H11" s="33">
        <v>27</v>
      </c>
      <c r="I11" s="112">
        <v>668</v>
      </c>
      <c r="J11" s="89">
        <f t="shared" si="4"/>
        <v>634.6</v>
      </c>
      <c r="K11" s="89">
        <f t="shared" si="5"/>
        <v>601.2</v>
      </c>
      <c r="L11" s="89">
        <f t="shared" si="6"/>
        <v>581.16</v>
      </c>
      <c r="M11" s="70" t="s">
        <v>237</v>
      </c>
    </row>
    <row r="12" spans="2:13" ht="56.25" customHeight="1">
      <c r="B12" s="28" t="s">
        <v>75</v>
      </c>
      <c r="C12" s="34" t="s">
        <v>100</v>
      </c>
      <c r="D12" s="34">
        <v>4</v>
      </c>
      <c r="E12" s="61"/>
      <c r="F12" s="22" t="e">
        <f>H12*(1-#REF!)</f>
        <v>#REF!</v>
      </c>
      <c r="G12" s="22" t="e">
        <f t="shared" si="3"/>
        <v>#REF!</v>
      </c>
      <c r="H12" s="22">
        <v>29</v>
      </c>
      <c r="I12" s="112">
        <v>717</v>
      </c>
      <c r="J12" s="89">
        <f t="shared" si="4"/>
        <v>681.15</v>
      </c>
      <c r="K12" s="89">
        <f t="shared" si="5"/>
        <v>645.3</v>
      </c>
      <c r="L12" s="89">
        <f t="shared" si="6"/>
        <v>623.79</v>
      </c>
      <c r="M12" s="70" t="s">
        <v>237</v>
      </c>
    </row>
    <row r="13" spans="2:13" ht="56.25" customHeight="1">
      <c r="B13" s="28" t="s">
        <v>78</v>
      </c>
      <c r="C13" s="34" t="s">
        <v>82</v>
      </c>
      <c r="D13" s="34">
        <v>4</v>
      </c>
      <c r="E13" s="61"/>
      <c r="F13" s="22" t="e">
        <f>H13*(1-#REF!)</f>
        <v>#REF!</v>
      </c>
      <c r="G13" s="22" t="e">
        <f t="shared" si="3"/>
        <v>#REF!</v>
      </c>
      <c r="H13" s="22">
        <v>31</v>
      </c>
      <c r="I13" s="112">
        <v>766</v>
      </c>
      <c r="J13" s="89">
        <f t="shared" si="4"/>
        <v>727.7</v>
      </c>
      <c r="K13" s="89">
        <f t="shared" si="5"/>
        <v>689.4</v>
      </c>
      <c r="L13" s="89">
        <f t="shared" si="6"/>
        <v>666.42</v>
      </c>
      <c r="M13" s="70" t="s">
        <v>237</v>
      </c>
    </row>
    <row r="14" spans="2:13" ht="56.25" customHeight="1">
      <c r="B14" s="28" t="s">
        <v>76</v>
      </c>
      <c r="C14" s="34" t="s">
        <v>101</v>
      </c>
      <c r="D14" s="34">
        <v>4</v>
      </c>
      <c r="E14" s="61"/>
      <c r="F14" s="22" t="e">
        <f>H14*(1-#REF!)</f>
        <v>#REF!</v>
      </c>
      <c r="G14" s="22" t="e">
        <f t="shared" si="3"/>
        <v>#REF!</v>
      </c>
      <c r="H14" s="22">
        <v>40</v>
      </c>
      <c r="I14" s="112">
        <v>989</v>
      </c>
      <c r="J14" s="89">
        <f t="shared" si="4"/>
        <v>939.55</v>
      </c>
      <c r="K14" s="89">
        <f t="shared" si="5"/>
        <v>890.1</v>
      </c>
      <c r="L14" s="89">
        <f t="shared" si="6"/>
        <v>860.4300000000001</v>
      </c>
      <c r="M14" s="70" t="s">
        <v>237</v>
      </c>
    </row>
    <row r="15" spans="2:13" ht="56.25" customHeight="1">
      <c r="B15" s="28" t="s">
        <v>77</v>
      </c>
      <c r="C15" s="34" t="s">
        <v>83</v>
      </c>
      <c r="D15" s="34">
        <v>4</v>
      </c>
      <c r="E15" s="61"/>
      <c r="F15" s="22" t="e">
        <f>H15*(1-#REF!)</f>
        <v>#REF!</v>
      </c>
      <c r="G15" s="22" t="e">
        <f t="shared" si="3"/>
        <v>#REF!</v>
      </c>
      <c r="H15" s="22">
        <v>46</v>
      </c>
      <c r="I15" s="112">
        <v>1137</v>
      </c>
      <c r="J15" s="89">
        <f t="shared" si="4"/>
        <v>1080.15</v>
      </c>
      <c r="K15" s="89">
        <f t="shared" si="5"/>
        <v>1023.3</v>
      </c>
      <c r="L15" s="89">
        <f t="shared" si="6"/>
        <v>989.19</v>
      </c>
      <c r="M15" s="70" t="s">
        <v>237</v>
      </c>
    </row>
    <row r="16" spans="2:4" ht="12.75">
      <c r="B16"/>
      <c r="D16" s="34"/>
    </row>
    <row r="17" ht="12.75">
      <c r="B17"/>
    </row>
    <row r="18" ht="12.75">
      <c r="B18"/>
    </row>
    <row r="19" ht="12.75">
      <c r="B19"/>
    </row>
  </sheetData>
  <printOptions/>
  <pageMargins left="0.17" right="0.17" top="0.26" bottom="0.24" header="0.17" footer="0.17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52">
      <selection activeCell="B62" sqref="B62"/>
    </sheetView>
  </sheetViews>
  <sheetFormatPr defaultColWidth="9.00390625" defaultRowHeight="12.75"/>
  <cols>
    <col min="1" max="1" width="3.00390625" style="71" bestFit="1" customWidth="1"/>
    <col min="2" max="2" width="41.125" style="0" customWidth="1"/>
    <col min="3" max="3" width="15.125" style="215" customWidth="1"/>
    <col min="4" max="4" width="13.125" style="209" customWidth="1"/>
    <col min="5" max="5" width="9.00390625" style="72" customWidth="1"/>
    <col min="6" max="6" width="10.375" style="0" bestFit="1" customWidth="1"/>
    <col min="7" max="7" width="11.625" style="0" customWidth="1"/>
    <col min="8" max="8" width="11.875" style="0" customWidth="1"/>
    <col min="9" max="9" width="12.00390625" style="0" customWidth="1"/>
    <col min="10" max="10" width="11.25390625" style="0" customWidth="1"/>
  </cols>
  <sheetData>
    <row r="1" spans="1:10" ht="30" customHeight="1" thickBot="1">
      <c r="A1" s="154" t="s">
        <v>210</v>
      </c>
      <c r="B1" s="149" t="s">
        <v>104</v>
      </c>
      <c r="C1" s="149" t="s">
        <v>105</v>
      </c>
      <c r="D1" s="206" t="s">
        <v>186</v>
      </c>
      <c r="E1" s="61" t="s">
        <v>39</v>
      </c>
      <c r="F1" s="150" t="s">
        <v>187</v>
      </c>
      <c r="G1" s="151" t="s">
        <v>188</v>
      </c>
      <c r="H1" s="153" t="s">
        <v>189</v>
      </c>
      <c r="I1" s="152" t="s">
        <v>190</v>
      </c>
      <c r="J1" t="s">
        <v>219</v>
      </c>
    </row>
    <row r="2" spans="1:10" ht="25.5">
      <c r="A2" s="142">
        <v>1</v>
      </c>
      <c r="B2" s="143" t="s">
        <v>106</v>
      </c>
      <c r="C2" s="144" t="s">
        <v>107</v>
      </c>
      <c r="D2" s="145" t="s">
        <v>108</v>
      </c>
      <c r="E2" s="61"/>
      <c r="F2" s="146">
        <v>2915</v>
      </c>
      <c r="G2" s="147">
        <f>F2-F2*20%</f>
        <v>2332</v>
      </c>
      <c r="H2" s="147">
        <f>F2-F2*30%</f>
        <v>2040.5</v>
      </c>
      <c r="I2" s="148">
        <f>F2-F2*35%</f>
        <v>1894.75</v>
      </c>
      <c r="J2" t="s">
        <v>275</v>
      </c>
    </row>
    <row r="3" spans="1:10" ht="18.75">
      <c r="A3" s="133">
        <v>2</v>
      </c>
      <c r="B3" s="74" t="s">
        <v>109</v>
      </c>
      <c r="C3" s="75" t="s">
        <v>107</v>
      </c>
      <c r="D3" s="76" t="s">
        <v>110</v>
      </c>
      <c r="E3" s="61"/>
      <c r="F3" s="77">
        <v>2915</v>
      </c>
      <c r="G3" s="78">
        <f aca="true" t="shared" si="0" ref="G3:G64">F3-F3*20%</f>
        <v>2332</v>
      </c>
      <c r="H3" s="78">
        <f aca="true" t="shared" si="1" ref="H3:H52">F3-F3*30%</f>
        <v>2040.5</v>
      </c>
      <c r="I3" s="134">
        <f aca="true" t="shared" si="2" ref="I3:I52">F3-F3*35%</f>
        <v>1894.75</v>
      </c>
      <c r="J3" t="s">
        <v>275</v>
      </c>
    </row>
    <row r="4" spans="1:10" ht="25.5">
      <c r="A4" s="133">
        <v>3</v>
      </c>
      <c r="B4" s="74" t="s">
        <v>111</v>
      </c>
      <c r="C4" s="75" t="s">
        <v>107</v>
      </c>
      <c r="D4" s="76" t="s">
        <v>112</v>
      </c>
      <c r="E4" s="61"/>
      <c r="F4" s="77">
        <v>2695</v>
      </c>
      <c r="G4" s="78">
        <f t="shared" si="0"/>
        <v>2156</v>
      </c>
      <c r="H4" s="78">
        <f t="shared" si="1"/>
        <v>1886.5</v>
      </c>
      <c r="I4" s="134">
        <f t="shared" si="2"/>
        <v>1751.75</v>
      </c>
      <c r="J4" t="s">
        <v>275</v>
      </c>
    </row>
    <row r="5" spans="1:10" ht="25.5">
      <c r="A5" s="133">
        <v>4</v>
      </c>
      <c r="B5" s="74" t="s">
        <v>106</v>
      </c>
      <c r="C5" s="75" t="s">
        <v>107</v>
      </c>
      <c r="D5" s="76" t="s">
        <v>113</v>
      </c>
      <c r="E5" s="61"/>
      <c r="F5" s="77">
        <v>2805</v>
      </c>
      <c r="G5" s="78">
        <f t="shared" si="0"/>
        <v>2244</v>
      </c>
      <c r="H5" s="78">
        <f t="shared" si="1"/>
        <v>1963.5</v>
      </c>
      <c r="I5" s="134">
        <f t="shared" si="2"/>
        <v>1823.25</v>
      </c>
      <c r="J5" t="s">
        <v>275</v>
      </c>
    </row>
    <row r="6" spans="1:10" ht="25.5">
      <c r="A6" s="133">
        <v>5</v>
      </c>
      <c r="B6" s="74" t="s">
        <v>106</v>
      </c>
      <c r="C6" s="75" t="s">
        <v>107</v>
      </c>
      <c r="D6" s="76" t="s">
        <v>114</v>
      </c>
      <c r="E6" s="61"/>
      <c r="F6" s="77">
        <v>2618</v>
      </c>
      <c r="G6" s="78">
        <f t="shared" si="0"/>
        <v>2094.4</v>
      </c>
      <c r="H6" s="78">
        <f t="shared" si="1"/>
        <v>1832.6</v>
      </c>
      <c r="I6" s="134">
        <f t="shared" si="2"/>
        <v>1701.7</v>
      </c>
      <c r="J6" t="s">
        <v>275</v>
      </c>
    </row>
    <row r="7" spans="1:10" ht="18.75">
      <c r="A7" s="133">
        <v>6</v>
      </c>
      <c r="B7" s="74" t="s">
        <v>115</v>
      </c>
      <c r="C7" s="75" t="s">
        <v>107</v>
      </c>
      <c r="D7" s="76" t="s">
        <v>116</v>
      </c>
      <c r="E7" s="61"/>
      <c r="F7" s="77">
        <v>2805</v>
      </c>
      <c r="G7" s="78">
        <f t="shared" si="0"/>
        <v>2244</v>
      </c>
      <c r="H7" s="78">
        <f t="shared" si="1"/>
        <v>1963.5</v>
      </c>
      <c r="I7" s="134">
        <f t="shared" si="2"/>
        <v>1823.25</v>
      </c>
      <c r="J7" t="s">
        <v>275</v>
      </c>
    </row>
    <row r="8" spans="1:10" ht="18.75">
      <c r="A8" s="133">
        <v>7</v>
      </c>
      <c r="B8" s="74" t="s">
        <v>115</v>
      </c>
      <c r="C8" s="75" t="s">
        <v>107</v>
      </c>
      <c r="D8" s="76" t="s">
        <v>117</v>
      </c>
      <c r="E8" s="61"/>
      <c r="F8" s="77">
        <v>2805</v>
      </c>
      <c r="G8" s="78">
        <f t="shared" si="0"/>
        <v>2244</v>
      </c>
      <c r="H8" s="78">
        <f t="shared" si="1"/>
        <v>1963.5</v>
      </c>
      <c r="I8" s="134">
        <f t="shared" si="2"/>
        <v>1823.25</v>
      </c>
      <c r="J8" t="s">
        <v>275</v>
      </c>
    </row>
    <row r="9" spans="1:10" ht="18.75">
      <c r="A9" s="133">
        <v>8</v>
      </c>
      <c r="B9" s="74" t="s">
        <v>115</v>
      </c>
      <c r="C9" s="75" t="s">
        <v>107</v>
      </c>
      <c r="D9" s="76" t="s">
        <v>118</v>
      </c>
      <c r="E9" s="61"/>
      <c r="F9" s="77">
        <v>2420</v>
      </c>
      <c r="G9" s="78">
        <f t="shared" si="0"/>
        <v>1936</v>
      </c>
      <c r="H9" s="78">
        <f t="shared" si="1"/>
        <v>1694</v>
      </c>
      <c r="I9" s="134">
        <f t="shared" si="2"/>
        <v>1573</v>
      </c>
      <c r="J9" t="s">
        <v>275</v>
      </c>
    </row>
    <row r="10" spans="1:10" ht="18.75">
      <c r="A10" s="133">
        <v>9</v>
      </c>
      <c r="B10" s="74" t="s">
        <v>115</v>
      </c>
      <c r="C10" s="75" t="s">
        <v>107</v>
      </c>
      <c r="D10" s="76" t="s">
        <v>119</v>
      </c>
      <c r="E10" s="61"/>
      <c r="F10" s="77">
        <v>2475</v>
      </c>
      <c r="G10" s="78">
        <f t="shared" si="0"/>
        <v>1980</v>
      </c>
      <c r="H10" s="78">
        <f t="shared" si="1"/>
        <v>1732.5</v>
      </c>
      <c r="I10" s="134">
        <f t="shared" si="2"/>
        <v>1608.75</v>
      </c>
      <c r="J10" t="s">
        <v>275</v>
      </c>
    </row>
    <row r="11" spans="1:10" ht="51">
      <c r="A11" s="133">
        <v>10</v>
      </c>
      <c r="B11" s="74" t="s">
        <v>120</v>
      </c>
      <c r="C11" s="75" t="s">
        <v>121</v>
      </c>
      <c r="D11" s="76">
        <v>12131</v>
      </c>
      <c r="E11" s="61"/>
      <c r="F11" s="79">
        <v>2530</v>
      </c>
      <c r="G11" s="78">
        <f t="shared" si="0"/>
        <v>2024</v>
      </c>
      <c r="H11" s="78">
        <f t="shared" si="1"/>
        <v>1771</v>
      </c>
      <c r="I11" s="134">
        <f t="shared" si="2"/>
        <v>1644.5</v>
      </c>
      <c r="J11" t="s">
        <v>275</v>
      </c>
    </row>
    <row r="12" spans="1:10" ht="51">
      <c r="A12" s="133">
        <v>11</v>
      </c>
      <c r="B12" s="74" t="s">
        <v>122</v>
      </c>
      <c r="C12" s="75" t="s">
        <v>121</v>
      </c>
      <c r="D12" s="76">
        <v>12133</v>
      </c>
      <c r="E12" s="61"/>
      <c r="F12" s="77">
        <v>2475</v>
      </c>
      <c r="G12" s="78">
        <f t="shared" si="0"/>
        <v>1980</v>
      </c>
      <c r="H12" s="78">
        <f t="shared" si="1"/>
        <v>1732.5</v>
      </c>
      <c r="I12" s="134">
        <f t="shared" si="2"/>
        <v>1608.75</v>
      </c>
      <c r="J12" t="s">
        <v>275</v>
      </c>
    </row>
    <row r="13" spans="1:10" ht="51">
      <c r="A13" s="133">
        <v>12</v>
      </c>
      <c r="B13" s="74" t="s">
        <v>122</v>
      </c>
      <c r="C13" s="75" t="s">
        <v>121</v>
      </c>
      <c r="D13" s="76">
        <v>12135</v>
      </c>
      <c r="E13" s="61"/>
      <c r="F13" s="77">
        <v>2475</v>
      </c>
      <c r="G13" s="78">
        <f t="shared" si="0"/>
        <v>1980</v>
      </c>
      <c r="H13" s="78">
        <f t="shared" si="1"/>
        <v>1732.5</v>
      </c>
      <c r="I13" s="134">
        <f t="shared" si="2"/>
        <v>1608.75</v>
      </c>
      <c r="J13" t="s">
        <v>275</v>
      </c>
    </row>
    <row r="14" spans="1:10" ht="38.25">
      <c r="A14" s="133">
        <v>13</v>
      </c>
      <c r="B14" s="74" t="s">
        <v>123</v>
      </c>
      <c r="C14" s="75" t="s">
        <v>121</v>
      </c>
      <c r="D14" s="76">
        <v>12138</v>
      </c>
      <c r="E14" s="61"/>
      <c r="F14" s="77">
        <v>2420</v>
      </c>
      <c r="G14" s="78">
        <f t="shared" si="0"/>
        <v>1936</v>
      </c>
      <c r="H14" s="78">
        <f t="shared" si="1"/>
        <v>1694</v>
      </c>
      <c r="I14" s="134">
        <f t="shared" si="2"/>
        <v>1573</v>
      </c>
      <c r="J14" t="s">
        <v>275</v>
      </c>
    </row>
    <row r="15" spans="1:10" ht="51">
      <c r="A15" s="133">
        <v>14</v>
      </c>
      <c r="B15" s="74" t="s">
        <v>124</v>
      </c>
      <c r="C15" s="75" t="s">
        <v>125</v>
      </c>
      <c r="D15" s="76">
        <v>14131</v>
      </c>
      <c r="E15" s="61"/>
      <c r="F15" s="77">
        <v>2750</v>
      </c>
      <c r="G15" s="78">
        <f t="shared" si="0"/>
        <v>2200</v>
      </c>
      <c r="H15" s="78">
        <f t="shared" si="1"/>
        <v>1925</v>
      </c>
      <c r="I15" s="134">
        <f t="shared" si="2"/>
        <v>1787.5</v>
      </c>
      <c r="J15" t="s">
        <v>275</v>
      </c>
    </row>
    <row r="16" spans="1:10" ht="38.25">
      <c r="A16" s="133">
        <v>15</v>
      </c>
      <c r="B16" s="74" t="s">
        <v>126</v>
      </c>
      <c r="C16" s="75" t="s">
        <v>125</v>
      </c>
      <c r="D16" s="76">
        <v>14133</v>
      </c>
      <c r="E16" s="61"/>
      <c r="F16" s="77">
        <v>2695</v>
      </c>
      <c r="G16" s="78">
        <f t="shared" si="0"/>
        <v>2156</v>
      </c>
      <c r="H16" s="78">
        <f t="shared" si="1"/>
        <v>1886.5</v>
      </c>
      <c r="I16" s="134">
        <f t="shared" si="2"/>
        <v>1751.75</v>
      </c>
      <c r="J16" t="s">
        <v>275</v>
      </c>
    </row>
    <row r="17" spans="1:10" ht="38.25">
      <c r="A17" s="133">
        <v>16</v>
      </c>
      <c r="B17" s="74" t="s">
        <v>126</v>
      </c>
      <c r="C17" s="75" t="s">
        <v>125</v>
      </c>
      <c r="D17" s="76">
        <v>14135</v>
      </c>
      <c r="E17" s="61"/>
      <c r="F17" s="77">
        <v>2695</v>
      </c>
      <c r="G17" s="78">
        <f t="shared" si="0"/>
        <v>2156</v>
      </c>
      <c r="H17" s="78">
        <f t="shared" si="1"/>
        <v>1886.5</v>
      </c>
      <c r="I17" s="134">
        <f t="shared" si="2"/>
        <v>1751.75</v>
      </c>
      <c r="J17" t="s">
        <v>275</v>
      </c>
    </row>
    <row r="18" spans="1:10" ht="38.25">
      <c r="A18" s="133">
        <v>17</v>
      </c>
      <c r="B18" s="74" t="s">
        <v>127</v>
      </c>
      <c r="C18" s="75" t="s">
        <v>125</v>
      </c>
      <c r="D18" s="76">
        <v>14138</v>
      </c>
      <c r="E18" s="61"/>
      <c r="F18" s="77">
        <v>2640</v>
      </c>
      <c r="G18" s="78">
        <f t="shared" si="0"/>
        <v>2112</v>
      </c>
      <c r="H18" s="78">
        <f t="shared" si="1"/>
        <v>1848</v>
      </c>
      <c r="I18" s="134">
        <f t="shared" si="2"/>
        <v>1716</v>
      </c>
      <c r="J18" t="s">
        <v>275</v>
      </c>
    </row>
    <row r="19" spans="1:10" ht="51">
      <c r="A19" s="133">
        <v>18</v>
      </c>
      <c r="B19" s="74" t="s">
        <v>128</v>
      </c>
      <c r="C19" s="75" t="s">
        <v>129</v>
      </c>
      <c r="D19" s="76">
        <v>16131</v>
      </c>
      <c r="E19" s="61"/>
      <c r="F19" s="77">
        <v>2970</v>
      </c>
      <c r="G19" s="78">
        <f t="shared" si="0"/>
        <v>2376</v>
      </c>
      <c r="H19" s="78">
        <f t="shared" si="1"/>
        <v>2079</v>
      </c>
      <c r="I19" s="134">
        <f t="shared" si="2"/>
        <v>1930.5</v>
      </c>
      <c r="J19" t="s">
        <v>275</v>
      </c>
    </row>
    <row r="20" spans="1:10" ht="38.25">
      <c r="A20" s="133">
        <v>19</v>
      </c>
      <c r="B20" s="74" t="s">
        <v>130</v>
      </c>
      <c r="C20" s="75" t="s">
        <v>129</v>
      </c>
      <c r="D20" s="76">
        <v>16133</v>
      </c>
      <c r="E20" s="61"/>
      <c r="F20" s="77">
        <v>2915</v>
      </c>
      <c r="G20" s="78">
        <f t="shared" si="0"/>
        <v>2332</v>
      </c>
      <c r="H20" s="78">
        <f t="shared" si="1"/>
        <v>2040.5</v>
      </c>
      <c r="I20" s="134">
        <f t="shared" si="2"/>
        <v>1894.75</v>
      </c>
      <c r="J20" t="s">
        <v>275</v>
      </c>
    </row>
    <row r="21" spans="1:10" ht="38.25">
      <c r="A21" s="133">
        <v>20</v>
      </c>
      <c r="B21" s="74" t="s">
        <v>130</v>
      </c>
      <c r="C21" s="75" t="s">
        <v>129</v>
      </c>
      <c r="D21" s="76">
        <v>16135</v>
      </c>
      <c r="E21" s="61"/>
      <c r="F21" s="77">
        <v>2915</v>
      </c>
      <c r="G21" s="78">
        <f t="shared" si="0"/>
        <v>2332</v>
      </c>
      <c r="H21" s="78">
        <f t="shared" si="1"/>
        <v>2040.5</v>
      </c>
      <c r="I21" s="134">
        <f t="shared" si="2"/>
        <v>1894.75</v>
      </c>
      <c r="J21" t="s">
        <v>275</v>
      </c>
    </row>
    <row r="22" spans="1:10" ht="38.25">
      <c r="A22" s="133">
        <v>21</v>
      </c>
      <c r="B22" s="74" t="s">
        <v>131</v>
      </c>
      <c r="C22" s="75" t="s">
        <v>129</v>
      </c>
      <c r="D22" s="76">
        <v>16138</v>
      </c>
      <c r="E22" s="61"/>
      <c r="F22" s="77">
        <v>2860</v>
      </c>
      <c r="G22" s="78">
        <f t="shared" si="0"/>
        <v>2288</v>
      </c>
      <c r="H22" s="78">
        <f t="shared" si="1"/>
        <v>2002</v>
      </c>
      <c r="I22" s="134">
        <f t="shared" si="2"/>
        <v>1859</v>
      </c>
      <c r="J22" t="s">
        <v>275</v>
      </c>
    </row>
    <row r="23" spans="1:10" ht="51">
      <c r="A23" s="133">
        <v>22</v>
      </c>
      <c r="B23" s="74" t="s">
        <v>132</v>
      </c>
      <c r="C23" s="75" t="s">
        <v>133</v>
      </c>
      <c r="D23" s="76">
        <v>18131</v>
      </c>
      <c r="E23" s="61"/>
      <c r="F23" s="77">
        <v>3300</v>
      </c>
      <c r="G23" s="78">
        <f t="shared" si="0"/>
        <v>2640</v>
      </c>
      <c r="H23" s="78">
        <f t="shared" si="1"/>
        <v>2310</v>
      </c>
      <c r="I23" s="134">
        <f t="shared" si="2"/>
        <v>2145</v>
      </c>
      <c r="J23" t="s">
        <v>275</v>
      </c>
    </row>
    <row r="24" spans="1:10" ht="38.25">
      <c r="A24" s="133">
        <v>23</v>
      </c>
      <c r="B24" s="74" t="s">
        <v>134</v>
      </c>
      <c r="C24" s="75" t="s">
        <v>133</v>
      </c>
      <c r="D24" s="76">
        <v>18133</v>
      </c>
      <c r="E24" s="61"/>
      <c r="F24" s="77">
        <v>3245</v>
      </c>
      <c r="G24" s="78">
        <f t="shared" si="0"/>
        <v>2596</v>
      </c>
      <c r="H24" s="78">
        <f t="shared" si="1"/>
        <v>2271.5</v>
      </c>
      <c r="I24" s="134">
        <f t="shared" si="2"/>
        <v>2109.25</v>
      </c>
      <c r="J24" t="s">
        <v>275</v>
      </c>
    </row>
    <row r="25" spans="1:10" ht="38.25">
      <c r="A25" s="133">
        <v>24</v>
      </c>
      <c r="B25" s="74" t="s">
        <v>134</v>
      </c>
      <c r="C25" s="75" t="s">
        <v>133</v>
      </c>
      <c r="D25" s="76">
        <v>18135</v>
      </c>
      <c r="E25" s="61"/>
      <c r="F25" s="77">
        <v>3245</v>
      </c>
      <c r="G25" s="78">
        <f t="shared" si="0"/>
        <v>2596</v>
      </c>
      <c r="H25" s="78">
        <f t="shared" si="1"/>
        <v>2271.5</v>
      </c>
      <c r="I25" s="134">
        <f t="shared" si="2"/>
        <v>2109.25</v>
      </c>
      <c r="J25" t="s">
        <v>275</v>
      </c>
    </row>
    <row r="26" spans="1:10" ht="38.25">
      <c r="A26" s="133">
        <v>25</v>
      </c>
      <c r="B26" s="74" t="s">
        <v>135</v>
      </c>
      <c r="C26" s="75" t="s">
        <v>133</v>
      </c>
      <c r="D26" s="76">
        <v>18138</v>
      </c>
      <c r="E26" s="61"/>
      <c r="F26" s="77">
        <v>3190</v>
      </c>
      <c r="G26" s="78">
        <f t="shared" si="0"/>
        <v>2552</v>
      </c>
      <c r="H26" s="78">
        <f t="shared" si="1"/>
        <v>2233</v>
      </c>
      <c r="I26" s="134">
        <f t="shared" si="2"/>
        <v>2073.5</v>
      </c>
      <c r="J26" t="s">
        <v>275</v>
      </c>
    </row>
    <row r="27" spans="1:10" ht="49.5">
      <c r="A27" s="133">
        <v>26</v>
      </c>
      <c r="B27" s="74" t="s">
        <v>136</v>
      </c>
      <c r="C27" s="75" t="s">
        <v>137</v>
      </c>
      <c r="D27" s="76">
        <v>20131</v>
      </c>
      <c r="E27" s="61"/>
      <c r="F27" s="77">
        <v>3630</v>
      </c>
      <c r="G27" s="78">
        <f t="shared" si="0"/>
        <v>2904</v>
      </c>
      <c r="H27" s="78">
        <f t="shared" si="1"/>
        <v>2541</v>
      </c>
      <c r="I27" s="134">
        <f t="shared" si="2"/>
        <v>2359.5</v>
      </c>
      <c r="J27" t="s">
        <v>275</v>
      </c>
    </row>
    <row r="28" spans="1:10" ht="38.25">
      <c r="A28" s="133">
        <v>27</v>
      </c>
      <c r="B28" s="74" t="s">
        <v>138</v>
      </c>
      <c r="C28" s="75" t="s">
        <v>137</v>
      </c>
      <c r="D28" s="76">
        <v>20133</v>
      </c>
      <c r="E28" s="61"/>
      <c r="F28" s="77">
        <v>3575</v>
      </c>
      <c r="G28" s="78">
        <f t="shared" si="0"/>
        <v>2860</v>
      </c>
      <c r="H28" s="78">
        <f t="shared" si="1"/>
        <v>2502.5</v>
      </c>
      <c r="I28" s="134">
        <f t="shared" si="2"/>
        <v>2323.75</v>
      </c>
      <c r="J28" t="s">
        <v>275</v>
      </c>
    </row>
    <row r="29" spans="1:10" ht="38.25">
      <c r="A29" s="133">
        <v>28</v>
      </c>
      <c r="B29" s="74" t="s">
        <v>138</v>
      </c>
      <c r="C29" s="75" t="s">
        <v>137</v>
      </c>
      <c r="D29" s="76">
        <v>20135</v>
      </c>
      <c r="E29" s="61"/>
      <c r="F29" s="77">
        <v>3575</v>
      </c>
      <c r="G29" s="78">
        <f t="shared" si="0"/>
        <v>2860</v>
      </c>
      <c r="H29" s="78">
        <f t="shared" si="1"/>
        <v>2502.5</v>
      </c>
      <c r="I29" s="134">
        <f t="shared" si="2"/>
        <v>2323.75</v>
      </c>
      <c r="J29" t="s">
        <v>275</v>
      </c>
    </row>
    <row r="30" spans="1:10" ht="36.75">
      <c r="A30" s="133">
        <v>29</v>
      </c>
      <c r="B30" s="74" t="s">
        <v>139</v>
      </c>
      <c r="C30" s="75" t="s">
        <v>137</v>
      </c>
      <c r="D30" s="76">
        <v>20138</v>
      </c>
      <c r="E30" s="61"/>
      <c r="F30" s="77">
        <v>3575</v>
      </c>
      <c r="G30" s="78">
        <f t="shared" si="0"/>
        <v>2860</v>
      </c>
      <c r="H30" s="78">
        <f t="shared" si="1"/>
        <v>2502.5</v>
      </c>
      <c r="I30" s="134">
        <f t="shared" si="2"/>
        <v>2323.75</v>
      </c>
      <c r="J30" t="s">
        <v>275</v>
      </c>
    </row>
    <row r="31" spans="1:10" ht="38.25">
      <c r="A31" s="133">
        <v>30</v>
      </c>
      <c r="B31" s="74" t="s">
        <v>140</v>
      </c>
      <c r="C31" s="75" t="s">
        <v>141</v>
      </c>
      <c r="D31" s="76" t="s">
        <v>142</v>
      </c>
      <c r="E31" s="61"/>
      <c r="F31" s="77">
        <v>4125</v>
      </c>
      <c r="G31" s="78">
        <f t="shared" si="0"/>
        <v>3300</v>
      </c>
      <c r="H31" s="78">
        <f t="shared" si="1"/>
        <v>2887.5</v>
      </c>
      <c r="I31" s="134">
        <f t="shared" si="2"/>
        <v>2681.25</v>
      </c>
      <c r="J31" t="s">
        <v>275</v>
      </c>
    </row>
    <row r="32" spans="1:10" ht="25.5">
      <c r="A32" s="133">
        <v>31</v>
      </c>
      <c r="B32" s="74" t="s">
        <v>143</v>
      </c>
      <c r="C32" s="75" t="s">
        <v>141</v>
      </c>
      <c r="D32" s="76" t="s">
        <v>144</v>
      </c>
      <c r="E32" s="61"/>
      <c r="F32" s="77">
        <v>4180</v>
      </c>
      <c r="G32" s="78">
        <f t="shared" si="0"/>
        <v>3344</v>
      </c>
      <c r="H32" s="78">
        <f t="shared" si="1"/>
        <v>2926</v>
      </c>
      <c r="I32" s="134">
        <f t="shared" si="2"/>
        <v>2717</v>
      </c>
      <c r="J32" t="s">
        <v>275</v>
      </c>
    </row>
    <row r="33" spans="1:10" ht="38.25">
      <c r="A33" s="133">
        <v>32</v>
      </c>
      <c r="B33" s="74" t="s">
        <v>145</v>
      </c>
      <c r="C33" s="75" t="s">
        <v>141</v>
      </c>
      <c r="D33" s="80" t="s">
        <v>146</v>
      </c>
      <c r="E33" s="61"/>
      <c r="F33" s="77">
        <v>5170</v>
      </c>
      <c r="G33" s="78">
        <f t="shared" si="0"/>
        <v>4136</v>
      </c>
      <c r="H33" s="78">
        <f t="shared" si="1"/>
        <v>3619</v>
      </c>
      <c r="I33" s="134">
        <f t="shared" si="2"/>
        <v>3360.5</v>
      </c>
      <c r="J33" t="s">
        <v>275</v>
      </c>
    </row>
    <row r="34" spans="1:10" ht="25.5">
      <c r="A34" s="133">
        <v>33</v>
      </c>
      <c r="B34" s="74" t="s">
        <v>147</v>
      </c>
      <c r="C34" s="75" t="s">
        <v>148</v>
      </c>
      <c r="D34" s="80" t="s">
        <v>149</v>
      </c>
      <c r="E34" s="61"/>
      <c r="F34" s="77">
        <v>4730</v>
      </c>
      <c r="G34" s="78">
        <f t="shared" si="0"/>
        <v>3784</v>
      </c>
      <c r="H34" s="78">
        <f t="shared" si="1"/>
        <v>3311</v>
      </c>
      <c r="I34" s="134">
        <f t="shared" si="2"/>
        <v>3074.5</v>
      </c>
      <c r="J34" t="s">
        <v>275</v>
      </c>
    </row>
    <row r="35" spans="1:10" ht="38.25">
      <c r="A35" s="133">
        <v>34</v>
      </c>
      <c r="B35" s="74" t="s">
        <v>150</v>
      </c>
      <c r="C35" s="75" t="s">
        <v>148</v>
      </c>
      <c r="D35" s="80" t="s">
        <v>151</v>
      </c>
      <c r="E35" s="61"/>
      <c r="F35" s="77">
        <v>5610</v>
      </c>
      <c r="G35" s="78">
        <f t="shared" si="0"/>
        <v>4488</v>
      </c>
      <c r="H35" s="78">
        <f t="shared" si="1"/>
        <v>3927</v>
      </c>
      <c r="I35" s="134">
        <f t="shared" si="2"/>
        <v>3646.5</v>
      </c>
      <c r="J35" t="s">
        <v>275</v>
      </c>
    </row>
    <row r="36" spans="1:10" ht="63.75">
      <c r="A36" s="133">
        <v>35</v>
      </c>
      <c r="B36" s="74" t="s">
        <v>152</v>
      </c>
      <c r="C36" s="75" t="s">
        <v>137</v>
      </c>
      <c r="D36" s="76" t="s">
        <v>153</v>
      </c>
      <c r="E36" s="61"/>
      <c r="F36" s="77">
        <v>6545</v>
      </c>
      <c r="G36" s="78">
        <f t="shared" si="0"/>
        <v>5236</v>
      </c>
      <c r="H36" s="78">
        <f t="shared" si="1"/>
        <v>4581.5</v>
      </c>
      <c r="I36" s="134">
        <f t="shared" si="2"/>
        <v>4254.25</v>
      </c>
      <c r="J36" t="s">
        <v>275</v>
      </c>
    </row>
    <row r="37" spans="1:10" ht="76.5">
      <c r="A37" s="133">
        <v>36</v>
      </c>
      <c r="B37" s="74" t="s">
        <v>154</v>
      </c>
      <c r="C37" s="75" t="s">
        <v>155</v>
      </c>
      <c r="D37" s="80" t="s">
        <v>156</v>
      </c>
      <c r="E37" s="61"/>
      <c r="F37" s="77">
        <v>7150</v>
      </c>
      <c r="G37" s="78">
        <f t="shared" si="0"/>
        <v>5720</v>
      </c>
      <c r="H37" s="78">
        <f t="shared" si="1"/>
        <v>5005</v>
      </c>
      <c r="I37" s="134">
        <f t="shared" si="2"/>
        <v>4647.5</v>
      </c>
      <c r="J37" t="s">
        <v>275</v>
      </c>
    </row>
    <row r="38" spans="1:10" ht="76.5">
      <c r="A38" s="133">
        <v>37</v>
      </c>
      <c r="B38" s="74" t="s">
        <v>157</v>
      </c>
      <c r="C38" s="75" t="s">
        <v>158</v>
      </c>
      <c r="D38" s="80" t="s">
        <v>159</v>
      </c>
      <c r="E38" s="61"/>
      <c r="F38" s="77">
        <v>7590</v>
      </c>
      <c r="G38" s="78">
        <f t="shared" si="0"/>
        <v>6072</v>
      </c>
      <c r="H38" s="78">
        <f t="shared" si="1"/>
        <v>5313</v>
      </c>
      <c r="I38" s="134">
        <f t="shared" si="2"/>
        <v>4933.5</v>
      </c>
      <c r="J38" t="s">
        <v>275</v>
      </c>
    </row>
    <row r="39" spans="1:10" ht="76.5">
      <c r="A39" s="133">
        <v>38</v>
      </c>
      <c r="B39" s="74" t="s">
        <v>160</v>
      </c>
      <c r="C39" s="75" t="s">
        <v>158</v>
      </c>
      <c r="D39" s="80" t="s">
        <v>161</v>
      </c>
      <c r="E39" s="61"/>
      <c r="F39" s="77">
        <v>9900</v>
      </c>
      <c r="G39" s="78">
        <f t="shared" si="0"/>
        <v>7920</v>
      </c>
      <c r="H39" s="78">
        <f t="shared" si="1"/>
        <v>6930</v>
      </c>
      <c r="I39" s="134">
        <f t="shared" si="2"/>
        <v>6435</v>
      </c>
      <c r="J39" t="s">
        <v>275</v>
      </c>
    </row>
    <row r="40" spans="1:10" ht="76.5">
      <c r="A40" s="133">
        <v>39</v>
      </c>
      <c r="B40" s="74" t="s">
        <v>162</v>
      </c>
      <c r="C40" s="75" t="s">
        <v>163</v>
      </c>
      <c r="D40" s="80" t="s">
        <v>164</v>
      </c>
      <c r="E40" s="61"/>
      <c r="F40" s="77">
        <v>7590</v>
      </c>
      <c r="G40" s="78">
        <f t="shared" si="0"/>
        <v>6072</v>
      </c>
      <c r="H40" s="78">
        <f t="shared" si="1"/>
        <v>5313</v>
      </c>
      <c r="I40" s="134">
        <f t="shared" si="2"/>
        <v>4933.5</v>
      </c>
      <c r="J40" t="s">
        <v>275</v>
      </c>
    </row>
    <row r="41" spans="1:10" ht="76.5">
      <c r="A41" s="133">
        <v>40</v>
      </c>
      <c r="B41" s="74" t="s">
        <v>162</v>
      </c>
      <c r="C41" s="75" t="s">
        <v>163</v>
      </c>
      <c r="D41" s="80" t="s">
        <v>165</v>
      </c>
      <c r="E41" s="61"/>
      <c r="F41" s="77">
        <v>7700</v>
      </c>
      <c r="G41" s="78">
        <f t="shared" si="0"/>
        <v>6160</v>
      </c>
      <c r="H41" s="78">
        <f t="shared" si="1"/>
        <v>5390</v>
      </c>
      <c r="I41" s="134">
        <f t="shared" si="2"/>
        <v>5005</v>
      </c>
      <c r="J41" t="s">
        <v>275</v>
      </c>
    </row>
    <row r="42" spans="1:10" ht="76.5">
      <c r="A42" s="133">
        <v>41</v>
      </c>
      <c r="B42" s="74" t="s">
        <v>162</v>
      </c>
      <c r="C42" s="75" t="s">
        <v>163</v>
      </c>
      <c r="D42" s="80" t="s">
        <v>166</v>
      </c>
      <c r="E42" s="61"/>
      <c r="F42" s="77">
        <v>7590</v>
      </c>
      <c r="G42" s="78">
        <f t="shared" si="0"/>
        <v>6072</v>
      </c>
      <c r="H42" s="78">
        <f t="shared" si="1"/>
        <v>5313</v>
      </c>
      <c r="I42" s="134">
        <f t="shared" si="2"/>
        <v>4933.5</v>
      </c>
      <c r="J42" t="s">
        <v>275</v>
      </c>
    </row>
    <row r="43" spans="1:10" ht="76.5">
      <c r="A43" s="133">
        <v>42</v>
      </c>
      <c r="B43" s="74" t="s">
        <v>167</v>
      </c>
      <c r="C43" s="75" t="s">
        <v>163</v>
      </c>
      <c r="D43" s="80" t="s">
        <v>168</v>
      </c>
      <c r="E43" s="61"/>
      <c r="F43" s="77">
        <v>8030</v>
      </c>
      <c r="G43" s="78">
        <f t="shared" si="0"/>
        <v>6424</v>
      </c>
      <c r="H43" s="78">
        <f t="shared" si="1"/>
        <v>5621</v>
      </c>
      <c r="I43" s="134">
        <f t="shared" si="2"/>
        <v>5219.5</v>
      </c>
      <c r="J43" t="s">
        <v>275</v>
      </c>
    </row>
    <row r="44" spans="1:10" ht="76.5">
      <c r="A44" s="133">
        <v>43</v>
      </c>
      <c r="B44" s="74" t="s">
        <v>169</v>
      </c>
      <c r="C44" s="75" t="s">
        <v>163</v>
      </c>
      <c r="D44" s="80" t="s">
        <v>170</v>
      </c>
      <c r="E44" s="61"/>
      <c r="F44" s="77">
        <v>10230</v>
      </c>
      <c r="G44" s="78">
        <f t="shared" si="0"/>
        <v>8184</v>
      </c>
      <c r="H44" s="78">
        <f t="shared" si="1"/>
        <v>7161</v>
      </c>
      <c r="I44" s="134">
        <f t="shared" si="2"/>
        <v>6649.5</v>
      </c>
      <c r="J44" t="s">
        <v>275</v>
      </c>
    </row>
    <row r="45" spans="1:10" ht="114.75">
      <c r="A45" s="133">
        <v>44</v>
      </c>
      <c r="B45" s="74" t="s">
        <v>171</v>
      </c>
      <c r="C45" s="75" t="s">
        <v>163</v>
      </c>
      <c r="D45" s="80" t="s">
        <v>172</v>
      </c>
      <c r="E45" s="61"/>
      <c r="F45" s="77">
        <v>10780</v>
      </c>
      <c r="G45" s="78">
        <f t="shared" si="0"/>
        <v>8624</v>
      </c>
      <c r="H45" s="78">
        <f t="shared" si="1"/>
        <v>7546</v>
      </c>
      <c r="I45" s="134">
        <f t="shared" si="2"/>
        <v>7007</v>
      </c>
      <c r="J45" t="s">
        <v>275</v>
      </c>
    </row>
    <row r="46" spans="1:10" ht="76.5">
      <c r="A46" s="133">
        <v>45</v>
      </c>
      <c r="B46" s="74" t="s">
        <v>173</v>
      </c>
      <c r="C46" s="75" t="s">
        <v>163</v>
      </c>
      <c r="D46" s="80" t="s">
        <v>161</v>
      </c>
      <c r="E46" s="61"/>
      <c r="F46" s="77">
        <v>11550</v>
      </c>
      <c r="G46" s="78">
        <f t="shared" si="0"/>
        <v>9240</v>
      </c>
      <c r="H46" s="78">
        <f t="shared" si="1"/>
        <v>8085</v>
      </c>
      <c r="I46" s="134">
        <f t="shared" si="2"/>
        <v>7507.5</v>
      </c>
      <c r="J46" t="s">
        <v>275</v>
      </c>
    </row>
    <row r="47" spans="1:10" ht="114.75">
      <c r="A47" s="133">
        <v>46</v>
      </c>
      <c r="B47" s="74" t="s">
        <v>174</v>
      </c>
      <c r="C47" s="75" t="s">
        <v>163</v>
      </c>
      <c r="D47" s="80" t="s">
        <v>175</v>
      </c>
      <c r="E47" s="61"/>
      <c r="F47" s="77">
        <v>13310</v>
      </c>
      <c r="G47" s="78">
        <f t="shared" si="0"/>
        <v>10648</v>
      </c>
      <c r="H47" s="78">
        <f t="shared" si="1"/>
        <v>9317</v>
      </c>
      <c r="I47" s="134">
        <f t="shared" si="2"/>
        <v>8651.5</v>
      </c>
      <c r="J47" t="s">
        <v>275</v>
      </c>
    </row>
    <row r="48" spans="1:10" ht="114.75">
      <c r="A48" s="133">
        <v>47</v>
      </c>
      <c r="B48" s="74" t="s">
        <v>176</v>
      </c>
      <c r="C48" s="75" t="s">
        <v>163</v>
      </c>
      <c r="D48" s="80" t="s">
        <v>177</v>
      </c>
      <c r="E48" s="61"/>
      <c r="F48" s="77">
        <v>13420</v>
      </c>
      <c r="G48" s="78">
        <f t="shared" si="0"/>
        <v>10736</v>
      </c>
      <c r="H48" s="78">
        <f t="shared" si="1"/>
        <v>9394</v>
      </c>
      <c r="I48" s="134">
        <f t="shared" si="2"/>
        <v>8723</v>
      </c>
      <c r="J48" t="s">
        <v>275</v>
      </c>
    </row>
    <row r="49" spans="1:10" ht="114.75">
      <c r="A49" s="133">
        <v>48</v>
      </c>
      <c r="B49" s="74" t="s">
        <v>176</v>
      </c>
      <c r="C49" s="75" t="s">
        <v>163</v>
      </c>
      <c r="D49" s="80" t="s">
        <v>178</v>
      </c>
      <c r="E49" s="61"/>
      <c r="F49" s="77">
        <v>13420</v>
      </c>
      <c r="G49" s="78">
        <f t="shared" si="0"/>
        <v>10736</v>
      </c>
      <c r="H49" s="78">
        <f t="shared" si="1"/>
        <v>9394</v>
      </c>
      <c r="I49" s="134">
        <f t="shared" si="2"/>
        <v>8723</v>
      </c>
      <c r="J49" t="s">
        <v>275</v>
      </c>
    </row>
    <row r="50" spans="1:10" ht="102">
      <c r="A50" s="133">
        <v>49</v>
      </c>
      <c r="B50" s="74" t="s">
        <v>179</v>
      </c>
      <c r="C50" s="75" t="s">
        <v>163</v>
      </c>
      <c r="D50" s="80" t="s">
        <v>180</v>
      </c>
      <c r="E50" s="61"/>
      <c r="F50" s="77">
        <v>13750</v>
      </c>
      <c r="G50" s="78">
        <f t="shared" si="0"/>
        <v>11000</v>
      </c>
      <c r="H50" s="78">
        <f t="shared" si="1"/>
        <v>9625</v>
      </c>
      <c r="I50" s="134">
        <f t="shared" si="2"/>
        <v>8937.5</v>
      </c>
      <c r="J50" t="s">
        <v>275</v>
      </c>
    </row>
    <row r="51" spans="1:10" ht="38.25">
      <c r="A51" s="133">
        <v>50</v>
      </c>
      <c r="B51" s="74" t="s">
        <v>181</v>
      </c>
      <c r="C51" s="75" t="s">
        <v>182</v>
      </c>
      <c r="D51" s="80" t="s">
        <v>183</v>
      </c>
      <c r="E51" s="61"/>
      <c r="F51" s="77">
        <v>4180</v>
      </c>
      <c r="G51" s="78">
        <f t="shared" si="0"/>
        <v>3344</v>
      </c>
      <c r="H51" s="78">
        <f t="shared" si="1"/>
        <v>2926</v>
      </c>
      <c r="I51" s="134">
        <f t="shared" si="2"/>
        <v>2717</v>
      </c>
      <c r="J51" t="s">
        <v>275</v>
      </c>
    </row>
    <row r="52" spans="1:10" ht="38.25">
      <c r="A52" s="133">
        <v>51</v>
      </c>
      <c r="B52" s="74" t="s">
        <v>184</v>
      </c>
      <c r="C52" s="75" t="s">
        <v>182</v>
      </c>
      <c r="D52" s="80" t="s">
        <v>185</v>
      </c>
      <c r="E52" s="61"/>
      <c r="F52" s="77">
        <v>4180</v>
      </c>
      <c r="G52" s="78">
        <f t="shared" si="0"/>
        <v>3344</v>
      </c>
      <c r="H52" s="78">
        <f t="shared" si="1"/>
        <v>2926</v>
      </c>
      <c r="I52" s="134">
        <f t="shared" si="2"/>
        <v>2717</v>
      </c>
      <c r="J52" t="s">
        <v>275</v>
      </c>
    </row>
    <row r="53" spans="1:9" ht="15.75" customHeight="1">
      <c r="A53" s="135"/>
      <c r="B53" s="280" t="s">
        <v>211</v>
      </c>
      <c r="C53" s="280"/>
      <c r="D53" s="129"/>
      <c r="E53" s="61"/>
      <c r="F53" s="130"/>
      <c r="G53" s="131"/>
      <c r="H53" s="131"/>
      <c r="I53" s="136"/>
    </row>
    <row r="54" spans="1:10" ht="25.5">
      <c r="A54" s="133">
        <v>52</v>
      </c>
      <c r="B54" s="74" t="s">
        <v>198</v>
      </c>
      <c r="C54" s="212" t="s">
        <v>141</v>
      </c>
      <c r="D54" s="207" t="s">
        <v>199</v>
      </c>
      <c r="E54" s="61"/>
      <c r="F54" s="77">
        <v>3885</v>
      </c>
      <c r="G54" s="78">
        <f t="shared" si="0"/>
        <v>3108</v>
      </c>
      <c r="H54" s="78">
        <f aca="true" t="shared" si="3" ref="H54:H64">F54-F54*30%</f>
        <v>2719.5</v>
      </c>
      <c r="I54" s="134">
        <f aca="true" t="shared" si="4" ref="I54:I64">F54-F54*35%</f>
        <v>2525.25</v>
      </c>
      <c r="J54" t="s">
        <v>275</v>
      </c>
    </row>
    <row r="55" spans="1:10" ht="25.5">
      <c r="A55" s="133">
        <v>53</v>
      </c>
      <c r="B55" s="74" t="s">
        <v>200</v>
      </c>
      <c r="C55" s="212" t="s">
        <v>201</v>
      </c>
      <c r="D55" s="207" t="s">
        <v>202</v>
      </c>
      <c r="E55" s="61"/>
      <c r="F55" s="77">
        <v>4440</v>
      </c>
      <c r="G55" s="78">
        <f t="shared" si="0"/>
        <v>3552</v>
      </c>
      <c r="H55" s="78">
        <f t="shared" si="3"/>
        <v>3108</v>
      </c>
      <c r="I55" s="134">
        <f t="shared" si="4"/>
        <v>2886</v>
      </c>
      <c r="J55" t="s">
        <v>275</v>
      </c>
    </row>
    <row r="56" spans="1:10" ht="25.5">
      <c r="A56" s="133">
        <v>54</v>
      </c>
      <c r="B56" s="74" t="s">
        <v>203</v>
      </c>
      <c r="C56" s="212" t="s">
        <v>204</v>
      </c>
      <c r="D56" s="207" t="s">
        <v>205</v>
      </c>
      <c r="E56" s="61"/>
      <c r="F56" s="77">
        <v>4810</v>
      </c>
      <c r="G56" s="78">
        <f t="shared" si="0"/>
        <v>3848</v>
      </c>
      <c r="H56" s="78">
        <f t="shared" si="3"/>
        <v>3367</v>
      </c>
      <c r="I56" s="134">
        <f t="shared" si="4"/>
        <v>3126.5</v>
      </c>
      <c r="J56" t="s">
        <v>275</v>
      </c>
    </row>
    <row r="57" spans="1:10" ht="27.75" customHeight="1">
      <c r="A57" s="133">
        <v>55</v>
      </c>
      <c r="B57" s="74" t="s">
        <v>206</v>
      </c>
      <c r="C57" s="212" t="s">
        <v>182</v>
      </c>
      <c r="D57" s="207" t="s">
        <v>207</v>
      </c>
      <c r="E57" s="61"/>
      <c r="F57" s="77">
        <v>4625</v>
      </c>
      <c r="G57" s="78">
        <f t="shared" si="0"/>
        <v>3700</v>
      </c>
      <c r="H57" s="78">
        <f t="shared" si="3"/>
        <v>3237.5</v>
      </c>
      <c r="I57" s="134">
        <f t="shared" si="4"/>
        <v>3006.25</v>
      </c>
      <c r="J57" t="s">
        <v>275</v>
      </c>
    </row>
    <row r="58" spans="1:10" ht="27.75" customHeight="1">
      <c r="A58" s="201">
        <v>56</v>
      </c>
      <c r="B58" s="202" t="s">
        <v>208</v>
      </c>
      <c r="C58" s="213" t="s">
        <v>141</v>
      </c>
      <c r="D58" s="208" t="s">
        <v>209</v>
      </c>
      <c r="E58" s="68"/>
      <c r="F58" s="203">
        <v>3885</v>
      </c>
      <c r="G58" s="204">
        <f t="shared" si="0"/>
        <v>3108</v>
      </c>
      <c r="H58" s="204">
        <f t="shared" si="3"/>
        <v>2719.5</v>
      </c>
      <c r="I58" s="205">
        <f t="shared" si="4"/>
        <v>2525.25</v>
      </c>
      <c r="J58" t="s">
        <v>275</v>
      </c>
    </row>
    <row r="59" spans="1:10" ht="40.5" customHeight="1">
      <c r="A59" s="133">
        <v>57</v>
      </c>
      <c r="B59" s="74" t="s">
        <v>288</v>
      </c>
      <c r="C59" s="212" t="s">
        <v>141</v>
      </c>
      <c r="D59" s="207" t="s">
        <v>277</v>
      </c>
      <c r="E59" s="61"/>
      <c r="F59" s="77">
        <v>4672</v>
      </c>
      <c r="G59" s="78">
        <f t="shared" si="0"/>
        <v>3737.6</v>
      </c>
      <c r="H59" s="78">
        <f t="shared" si="3"/>
        <v>3270.4</v>
      </c>
      <c r="I59" s="134">
        <f t="shared" si="4"/>
        <v>3036.8</v>
      </c>
      <c r="J59" t="s">
        <v>275</v>
      </c>
    </row>
    <row r="60" spans="1:10" ht="38.25">
      <c r="A60" s="133">
        <v>58</v>
      </c>
      <c r="B60" s="74" t="s">
        <v>287</v>
      </c>
      <c r="C60" s="212" t="s">
        <v>141</v>
      </c>
      <c r="D60" s="207" t="s">
        <v>278</v>
      </c>
      <c r="E60" s="61"/>
      <c r="F60" s="77">
        <v>5638</v>
      </c>
      <c r="G60" s="78">
        <f t="shared" si="0"/>
        <v>4510.4</v>
      </c>
      <c r="H60" s="78">
        <f t="shared" si="3"/>
        <v>3946.6000000000004</v>
      </c>
      <c r="I60" s="134">
        <f t="shared" si="4"/>
        <v>3664.7</v>
      </c>
      <c r="J60" t="s">
        <v>275</v>
      </c>
    </row>
    <row r="61" spans="1:10" ht="38.25">
      <c r="A61" s="133">
        <v>59</v>
      </c>
      <c r="B61" s="74" t="s">
        <v>289</v>
      </c>
      <c r="C61" s="212" t="s">
        <v>201</v>
      </c>
      <c r="D61" s="207" t="s">
        <v>276</v>
      </c>
      <c r="E61" s="61"/>
      <c r="F61" s="77">
        <v>5219</v>
      </c>
      <c r="G61" s="78">
        <f t="shared" si="0"/>
        <v>4175.2</v>
      </c>
      <c r="H61" s="78">
        <f t="shared" si="3"/>
        <v>3653.3</v>
      </c>
      <c r="I61" s="134">
        <f t="shared" si="4"/>
        <v>3392.3500000000004</v>
      </c>
      <c r="J61" t="s">
        <v>275</v>
      </c>
    </row>
    <row r="62" spans="1:10" ht="38.25">
      <c r="A62" s="133">
        <v>60</v>
      </c>
      <c r="B62" s="74" t="s">
        <v>282</v>
      </c>
      <c r="C62" s="212" t="s">
        <v>280</v>
      </c>
      <c r="D62" s="207" t="s">
        <v>279</v>
      </c>
      <c r="E62" s="61"/>
      <c r="F62" s="77">
        <v>6971</v>
      </c>
      <c r="G62" s="78">
        <f t="shared" si="0"/>
        <v>5576.8</v>
      </c>
      <c r="H62" s="78">
        <f t="shared" si="3"/>
        <v>4879.700000000001</v>
      </c>
      <c r="I62" s="134">
        <f t="shared" si="4"/>
        <v>4531.15</v>
      </c>
      <c r="J62" t="s">
        <v>275</v>
      </c>
    </row>
    <row r="63" spans="1:10" ht="51">
      <c r="A63" s="133">
        <v>61</v>
      </c>
      <c r="B63" s="74" t="s">
        <v>283</v>
      </c>
      <c r="C63" s="212" t="s">
        <v>280</v>
      </c>
      <c r="D63" s="207" t="s">
        <v>281</v>
      </c>
      <c r="E63" s="61"/>
      <c r="F63" s="77">
        <v>8076</v>
      </c>
      <c r="G63" s="78">
        <f t="shared" si="0"/>
        <v>6460.8</v>
      </c>
      <c r="H63" s="78">
        <f t="shared" si="3"/>
        <v>5653.200000000001</v>
      </c>
      <c r="I63" s="134">
        <f t="shared" si="4"/>
        <v>5249.4</v>
      </c>
      <c r="J63" t="s">
        <v>275</v>
      </c>
    </row>
    <row r="64" spans="1:10" ht="39" thickBot="1">
      <c r="A64" s="137">
        <v>62</v>
      </c>
      <c r="B64" s="138" t="s">
        <v>284</v>
      </c>
      <c r="C64" s="214" t="s">
        <v>285</v>
      </c>
      <c r="D64" s="210" t="s">
        <v>286</v>
      </c>
      <c r="E64" s="62"/>
      <c r="F64" s="139">
        <v>4828</v>
      </c>
      <c r="G64" s="140">
        <f t="shared" si="0"/>
        <v>3862.4</v>
      </c>
      <c r="H64" s="140">
        <f t="shared" si="3"/>
        <v>3379.6000000000004</v>
      </c>
      <c r="I64" s="141">
        <f t="shared" si="4"/>
        <v>3138.2</v>
      </c>
      <c r="J64" t="s">
        <v>275</v>
      </c>
    </row>
    <row r="65" ht="13.5" thickBot="1">
      <c r="E65" s="211">
        <f>SUM(E2:E64)</f>
        <v>0</v>
      </c>
    </row>
  </sheetData>
  <mergeCells count="1">
    <mergeCell ref="B53:C53"/>
  </mergeCells>
  <hyperlinks>
    <hyperlink ref="D32" r:id="rId1" display="Pioneer 100"/>
  </hyperlink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5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13"/>
  <sheetViews>
    <sheetView zoomScale="80" zoomScaleNormal="80" workbookViewId="0" topLeftCell="A1">
      <selection activeCell="D10" sqref="D10"/>
    </sheetView>
  </sheetViews>
  <sheetFormatPr defaultColWidth="9.00390625" defaultRowHeight="12.75"/>
  <cols>
    <col min="1" max="1" width="2.00390625" style="0" customWidth="1"/>
    <col min="2" max="2" width="20.375" style="0" customWidth="1"/>
    <col min="3" max="3" width="14.00390625" style="0" customWidth="1"/>
    <col min="4" max="4" width="20.625" style="0" customWidth="1"/>
    <col min="5" max="5" width="12.625" style="0" customWidth="1"/>
    <col min="6" max="6" width="12.125" style="0" customWidth="1"/>
    <col min="7" max="7" width="10.375" style="0" customWidth="1"/>
    <col min="8" max="8" width="16.75390625" style="0" hidden="1" customWidth="1"/>
    <col min="9" max="9" width="18.125" style="0" hidden="1" customWidth="1"/>
    <col min="10" max="10" width="15.625" style="0" hidden="1" customWidth="1"/>
    <col min="11" max="11" width="14.875" style="0" customWidth="1"/>
    <col min="12" max="12" width="15.75390625" style="0" customWidth="1"/>
    <col min="13" max="13" width="17.875" style="0" customWidth="1"/>
  </cols>
  <sheetData>
    <row r="1" ht="18" customHeight="1"/>
    <row r="2" spans="2:13" s="20" customFormat="1" ht="45.75" customHeight="1">
      <c r="B2" s="105" t="s">
        <v>0</v>
      </c>
      <c r="C2" s="105" t="s">
        <v>1</v>
      </c>
      <c r="D2" s="105" t="s">
        <v>3</v>
      </c>
      <c r="E2" s="105" t="s">
        <v>4</v>
      </c>
      <c r="F2" s="105" t="s">
        <v>84</v>
      </c>
      <c r="G2" s="124" t="s">
        <v>39</v>
      </c>
      <c r="H2" s="105" t="s">
        <v>49</v>
      </c>
      <c r="I2" s="105" t="s">
        <v>50</v>
      </c>
      <c r="J2" s="105" t="s">
        <v>80</v>
      </c>
      <c r="K2" s="105" t="s">
        <v>103</v>
      </c>
      <c r="L2" s="106" t="s">
        <v>197</v>
      </c>
      <c r="M2" s="168" t="s">
        <v>219</v>
      </c>
    </row>
    <row r="3" spans="1:13" ht="83.25" customHeight="1">
      <c r="A3" s="4"/>
      <c r="B3" s="54" t="s">
        <v>25</v>
      </c>
      <c r="C3" s="55"/>
      <c r="D3" s="56" t="s">
        <v>28</v>
      </c>
      <c r="E3" s="57" t="s">
        <v>21</v>
      </c>
      <c r="F3" s="58">
        <v>24</v>
      </c>
      <c r="G3" s="64"/>
      <c r="H3" s="59" t="e">
        <f>J3*(1-#REF!)</f>
        <v>#REF!</v>
      </c>
      <c r="I3" s="59" t="e">
        <f>G3*H3</f>
        <v>#REF!</v>
      </c>
      <c r="J3" s="59">
        <v>10</v>
      </c>
      <c r="K3" s="112">
        <v>247</v>
      </c>
      <c r="L3" s="89">
        <f>K3-K3*10%</f>
        <v>222.3</v>
      </c>
      <c r="M3" t="s">
        <v>237</v>
      </c>
    </row>
    <row r="4" spans="2:13" ht="81" customHeight="1">
      <c r="B4" s="45" t="s">
        <v>26</v>
      </c>
      <c r="C4" s="18"/>
      <c r="D4" s="6" t="s">
        <v>29</v>
      </c>
      <c r="E4" s="46" t="s">
        <v>13</v>
      </c>
      <c r="F4" s="44">
        <v>24</v>
      </c>
      <c r="G4" s="60"/>
      <c r="H4" s="33" t="e">
        <f>J4*(1-#REF!)</f>
        <v>#REF!</v>
      </c>
      <c r="I4" s="33" t="e">
        <f>G4*H4</f>
        <v>#REF!</v>
      </c>
      <c r="J4" s="33">
        <v>11</v>
      </c>
      <c r="K4" s="112">
        <v>272</v>
      </c>
      <c r="L4" s="89">
        <f>K4-K4*10%</f>
        <v>244.8</v>
      </c>
      <c r="M4" t="s">
        <v>237</v>
      </c>
    </row>
    <row r="5" spans="2:13" ht="87.75" customHeight="1" thickBot="1">
      <c r="B5" s="47" t="s">
        <v>27</v>
      </c>
      <c r="C5" s="48"/>
      <c r="D5" s="8" t="s">
        <v>30</v>
      </c>
      <c r="E5" s="49" t="s">
        <v>21</v>
      </c>
      <c r="F5" s="44">
        <v>24</v>
      </c>
      <c r="G5" s="60"/>
      <c r="H5" s="33" t="e">
        <f>J5*(1-#REF!)</f>
        <v>#REF!</v>
      </c>
      <c r="I5" s="33" t="e">
        <f>G5*H5</f>
        <v>#REF!</v>
      </c>
      <c r="J5" s="33">
        <v>12</v>
      </c>
      <c r="K5" s="112">
        <v>296</v>
      </c>
      <c r="L5" s="89">
        <f>K5-K5*10%</f>
        <v>266.4</v>
      </c>
      <c r="M5" t="s">
        <v>237</v>
      </c>
    </row>
    <row r="6" spans="2:4" ht="19.5">
      <c r="B6" s="167"/>
      <c r="D6" s="169"/>
    </row>
    <row r="7" spans="2:4" ht="19.5">
      <c r="B7" s="167"/>
      <c r="D7" s="169"/>
    </row>
    <row r="8" spans="2:4" ht="19.5">
      <c r="B8" s="167"/>
      <c r="D8" s="169"/>
    </row>
    <row r="9" ht="19.5">
      <c r="B9" s="167"/>
    </row>
    <row r="10" ht="19.5">
      <c r="B10" s="167"/>
    </row>
    <row r="11" ht="19.5">
      <c r="B11" s="167"/>
    </row>
    <row r="12" ht="19.5">
      <c r="B12" s="167"/>
    </row>
    <row r="13" ht="19.5">
      <c r="B13" s="167"/>
    </row>
  </sheetData>
  <printOptions/>
  <pageMargins left="0.2362204724409449" right="0.2362204724409449" top="0.2362204724409449" bottom="0.2362204724409449" header="0.1968503937007874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Алексей</cp:lastModifiedBy>
  <cp:lastPrinted>2010-02-17T13:28:33Z</cp:lastPrinted>
  <dcterms:created xsi:type="dcterms:W3CDTF">2009-09-24T12:39:53Z</dcterms:created>
  <dcterms:modified xsi:type="dcterms:W3CDTF">2010-02-18T06:31:51Z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